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10632" activeTab="5"/>
  </bookViews>
  <sheets>
    <sheet name="основной" sheetId="1" r:id="rId1"/>
    <sheet name="подводящий" sheetId="2" r:id="rId2"/>
    <sheet name="ю25" sheetId="3" state="hidden" r:id="rId3"/>
    <sheet name="юниоры U25" sheetId="6" r:id="rId4"/>
    <sheet name="юниоры" sheetId="4" r:id="rId5"/>
    <sheet name="юноши" sheetId="5" r:id="rId6"/>
  </sheets>
  <definedNames>
    <definedName name="_xlnm._FilterDatabase" localSheetId="4" hidden="1">юниоры!$E$1:$E$53</definedName>
    <definedName name="_xlnm._FilterDatabase" localSheetId="3" hidden="1">'юниоры U25'!$E$1:$E$27</definedName>
    <definedName name="_xlnm.Print_Area" localSheetId="0">основной!$A$1:$Q$19</definedName>
    <definedName name="_xlnm.Print_Area" localSheetId="1">подводящий!$A$1:$K$17</definedName>
    <definedName name="_xlnm.Print_Area" localSheetId="4">юниоры!$A$1:$I$44</definedName>
    <definedName name="_xlnm.Print_Area" localSheetId="3">'юниоры U25'!$A$1:$K$14</definedName>
    <definedName name="_xlnm.Print_Area" localSheetId="5">юноши!$A$1:$L$28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4" l="1"/>
  <c r="G21" i="4"/>
  <c r="G20" i="4"/>
  <c r="G22" i="4"/>
  <c r="G17" i="4"/>
  <c r="G15" i="4"/>
  <c r="G16" i="4"/>
  <c r="G35" i="4"/>
  <c r="G14" i="4"/>
  <c r="G12" i="4"/>
  <c r="G13" i="4"/>
  <c r="G37" i="4"/>
  <c r="G11" i="4"/>
  <c r="G26" i="4"/>
  <c r="G8" i="4"/>
  <c r="G34" i="4"/>
  <c r="G31" i="4"/>
  <c r="G25" i="4"/>
  <c r="G7" i="4"/>
  <c r="G6" i="4"/>
  <c r="G5" i="4"/>
  <c r="G42" i="4"/>
  <c r="G40" i="4"/>
  <c r="G36" i="4"/>
  <c r="G9" i="6" l="1"/>
  <c r="G11" i="6"/>
  <c r="G10" i="6"/>
  <c r="G8" i="6"/>
  <c r="G7" i="6"/>
  <c r="G6" i="6"/>
  <c r="G5" i="6"/>
  <c r="G13" i="2"/>
  <c r="G10" i="2"/>
  <c r="G11" i="2"/>
  <c r="G14" i="2"/>
  <c r="G12" i="2"/>
  <c r="G9" i="2"/>
  <c r="G6" i="2"/>
  <c r="G5" i="2"/>
  <c r="G10" i="1"/>
  <c r="G13" i="1"/>
  <c r="G12" i="1"/>
  <c r="G7" i="1"/>
  <c r="G11" i="1"/>
  <c r="G9" i="1"/>
  <c r="G8" i="1"/>
  <c r="G5" i="1"/>
  <c r="G6" i="1"/>
  <c r="G15" i="1"/>
  <c r="G17" i="1"/>
  <c r="G14" i="1"/>
  <c r="F14" i="5" l="1"/>
  <c r="F18" i="5"/>
  <c r="G8" i="2" l="1"/>
  <c r="G7" i="2"/>
  <c r="G18" i="4" l="1"/>
  <c r="G19" i="4"/>
  <c r="G9" i="4"/>
  <c r="G10" i="4"/>
  <c r="F26" i="5"/>
  <c r="F20" i="5"/>
  <c r="F19" i="5"/>
  <c r="F17" i="5"/>
  <c r="F16" i="5"/>
  <c r="F6" i="5"/>
  <c r="F8" i="5"/>
  <c r="F9" i="5"/>
  <c r="F10" i="5"/>
  <c r="F12" i="5"/>
  <c r="F11" i="5"/>
  <c r="F13" i="5"/>
  <c r="F15" i="5"/>
  <c r="F5" i="5"/>
  <c r="F7" i="5"/>
  <c r="F22" i="5" l="1"/>
  <c r="G13" i="6" l="1"/>
  <c r="G12" i="6"/>
  <c r="A11" i="6" l="1"/>
  <c r="A10" i="6"/>
  <c r="G41" i="4"/>
  <c r="G24" i="4"/>
  <c r="F28" i="5"/>
  <c r="F24" i="5"/>
  <c r="F27" i="5"/>
  <c r="F23" i="5"/>
  <c r="F25" i="5"/>
  <c r="F21" i="5"/>
  <c r="A26" i="5" l="1"/>
  <c r="A20" i="5"/>
  <c r="A23" i="5"/>
  <c r="A15" i="5"/>
  <c r="A9" i="5"/>
  <c r="A28" i="5"/>
  <c r="A16" i="5"/>
  <c r="A22" i="5"/>
  <c r="A21" i="5"/>
  <c r="A25" i="5"/>
  <c r="A27" i="5"/>
  <c r="A17" i="5"/>
  <c r="A13" i="5"/>
  <c r="A14" i="5"/>
  <c r="A5" i="5"/>
  <c r="A12" i="5"/>
  <c r="A19" i="5"/>
  <c r="A11" i="5"/>
  <c r="A10" i="5"/>
  <c r="A24" i="5"/>
  <c r="A18" i="5"/>
  <c r="A8" i="5"/>
  <c r="A7" i="5"/>
  <c r="A6" i="5"/>
  <c r="G43" i="4"/>
  <c r="G38" i="4"/>
  <c r="G32" i="4"/>
  <c r="A41" i="4"/>
  <c r="G29" i="4"/>
  <c r="A34" i="4" s="1"/>
  <c r="G30" i="4"/>
  <c r="G39" i="4"/>
  <c r="G28" i="4"/>
  <c r="G33" i="4"/>
  <c r="G27" i="4"/>
  <c r="A36" i="4" s="1"/>
  <c r="G16" i="2"/>
  <c r="G15" i="2"/>
  <c r="A12" i="2" s="1"/>
  <c r="G16" i="1"/>
  <c r="G18" i="1"/>
  <c r="A35" i="4" l="1"/>
  <c r="A31" i="4"/>
  <c r="A40" i="4"/>
  <c r="A42" i="4"/>
  <c r="A37" i="4"/>
  <c r="A25" i="4"/>
  <c r="A26" i="4"/>
  <c r="A14" i="2"/>
  <c r="A15" i="1"/>
  <c r="A14" i="1"/>
  <c r="A17" i="1"/>
  <c r="A10" i="2"/>
  <c r="A12" i="1"/>
  <c r="A7" i="1"/>
  <c r="A10" i="1"/>
  <c r="A12" i="6"/>
  <c r="A13" i="6"/>
  <c r="A7" i="6"/>
  <c r="A19" i="4"/>
  <c r="A24" i="4"/>
  <c r="A5" i="4"/>
  <c r="A11" i="4"/>
  <c r="A17" i="4"/>
  <c r="A38" i="4"/>
  <c r="A30" i="4"/>
  <c r="A39" i="4"/>
  <c r="A15" i="4"/>
  <c r="A7" i="4"/>
  <c r="A14" i="4"/>
  <c r="A32" i="4"/>
  <c r="A10" i="4"/>
  <c r="A33" i="4"/>
  <c r="A29" i="4"/>
  <c r="A16" i="4"/>
  <c r="A9" i="1" l="1"/>
  <c r="A5" i="1"/>
  <c r="A11" i="1"/>
  <c r="A18" i="1"/>
  <c r="A16" i="1" l="1"/>
  <c r="A6" i="2" l="1"/>
  <c r="A7" i="2"/>
  <c r="A5" i="2"/>
  <c r="A15" i="2"/>
  <c r="A8" i="6" l="1"/>
  <c r="A5" i="6"/>
  <c r="A9" i="6"/>
  <c r="A6" i="6"/>
  <c r="A9" i="4" l="1"/>
  <c r="A8" i="2" l="1"/>
  <c r="A13" i="2"/>
  <c r="A11" i="2"/>
  <c r="A16" i="2"/>
  <c r="A9" i="2"/>
  <c r="A18" i="4"/>
  <c r="A13" i="4"/>
  <c r="A23" i="4"/>
  <c r="A27" i="4"/>
  <c r="A28" i="4"/>
  <c r="A22" i="4"/>
  <c r="A21" i="4"/>
  <c r="A43" i="4"/>
  <c r="A6" i="4"/>
  <c r="A8" i="4"/>
  <c r="A20" i="4"/>
  <c r="A12" i="4"/>
  <c r="A8" i="1" l="1"/>
  <c r="A13" i="1"/>
  <c r="A6" i="1"/>
  <c r="N5" i="3" l="1"/>
  <c r="L5" i="3"/>
  <c r="P5" i="3"/>
  <c r="R5" i="3"/>
  <c r="T5" i="3"/>
  <c r="V5" i="3"/>
  <c r="F5" i="3" l="1"/>
  <c r="F8" i="3" l="1"/>
  <c r="F6" i="3"/>
  <c r="F7" i="3"/>
  <c r="A7" i="3" l="1"/>
  <c r="A8" i="3"/>
  <c r="A6" i="3"/>
  <c r="A10" i="3"/>
  <c r="A14" i="3"/>
  <c r="A18" i="3"/>
  <c r="A9" i="3"/>
  <c r="A13" i="3"/>
  <c r="A17" i="3"/>
  <c r="A12" i="3"/>
  <c r="A16" i="3"/>
  <c r="A20" i="3"/>
  <c r="A11" i="3"/>
  <c r="A15" i="3"/>
  <c r="A19" i="3"/>
  <c r="A5" i="3"/>
</calcChain>
</file>

<file path=xl/sharedStrings.xml><?xml version="1.0" encoding="utf-8"?>
<sst xmlns="http://schemas.openxmlformats.org/spreadsheetml/2006/main" count="628" uniqueCount="209">
  <si>
    <t>место</t>
  </si>
  <si>
    <t>Всадник</t>
  </si>
  <si>
    <t>Лошадь</t>
  </si>
  <si>
    <t>БАЛЛЫ</t>
  </si>
  <si>
    <t>Фамилия, имя</t>
  </si>
  <si>
    <t>г.р.</t>
  </si>
  <si>
    <t>сп. раз-д</t>
  </si>
  <si>
    <t>Кличка - г.р.</t>
  </si>
  <si>
    <t>БП</t>
  </si>
  <si>
    <t>КЮР БП</t>
  </si>
  <si>
    <t>мсмк</t>
  </si>
  <si>
    <t>%</t>
  </si>
  <si>
    <t>баллы</t>
  </si>
  <si>
    <t>мс</t>
  </si>
  <si>
    <t>ДУДКОВА Анастасия</t>
  </si>
  <si>
    <t>СП1</t>
  </si>
  <si>
    <t>КЮР СП1</t>
  </si>
  <si>
    <t>ДУГЛАС-08</t>
  </si>
  <si>
    <t>МАРКИНА Валерия</t>
  </si>
  <si>
    <t>ПАВЛЕНКО Варвара</t>
  </si>
  <si>
    <t>БАНАВУР-07</t>
  </si>
  <si>
    <t>СУДЖЕНКО Мария</t>
  </si>
  <si>
    <t>ДЕПОЗИТ-04</t>
  </si>
  <si>
    <t>СП2</t>
  </si>
  <si>
    <t>БП U25</t>
  </si>
  <si>
    <t>МП</t>
  </si>
  <si>
    <t>ЧРБ в помещении (Ратомка)                17.03.20-21.03.20</t>
  </si>
  <si>
    <t>КЮР</t>
  </si>
  <si>
    <t>ЛП</t>
  </si>
  <si>
    <t>КП</t>
  </si>
  <si>
    <t>БЕЛЕВИЧ Екатерина</t>
  </si>
  <si>
    <t>ЗАМОРА-04</t>
  </si>
  <si>
    <t>Budapest region - Pilisjászfalu HUN CH-EU-U25-D</t>
  </si>
  <si>
    <t>62.147</t>
  </si>
  <si>
    <t>61.308</t>
  </si>
  <si>
    <t>27/06/2020 Mariakalnok HUN CDIU25</t>
  </si>
  <si>
    <t>07/08/2020 Budapest region - Pilisjászfalu HUN CDIU25</t>
  </si>
  <si>
    <t xml:space="preserve"> КЮР БП U25</t>
  </si>
  <si>
    <t>65.949</t>
  </si>
  <si>
    <t>67.710</t>
  </si>
  <si>
    <t>64.177</t>
  </si>
  <si>
    <t>62.846</t>
  </si>
  <si>
    <t>ПЕРЛ ХАРБОР-12</t>
  </si>
  <si>
    <t>Доватор (Ратомка)                09.09.20-03.10.20</t>
  </si>
  <si>
    <t>РЕЙТИНГ ПО ВЫЕЗДКЕ ЮНИОРЫ ДО 25 ЛЕТ 2020</t>
  </si>
  <si>
    <t>сп. 
раз-д</t>
  </si>
  <si>
    <t>Принадлежность</t>
  </si>
  <si>
    <t>РЦОП КСиК</t>
  </si>
  <si>
    <t>МАСТЯНИЦА Алена</t>
  </si>
  <si>
    <t>АВАНС 2-08</t>
  </si>
  <si>
    <t>КСК "Новый Век"</t>
  </si>
  <si>
    <t xml:space="preserve"> </t>
  </si>
  <si>
    <t>КАРАСЁВА Анна</t>
  </si>
  <si>
    <t>САДОВА Алёна</t>
  </si>
  <si>
    <t>-</t>
  </si>
  <si>
    <t>БЕЛОУСОВА Людмила</t>
  </si>
  <si>
    <t>БАНАВУР-13</t>
  </si>
  <si>
    <t>БАРБАРИС-13</t>
  </si>
  <si>
    <t>МогилевЦОР</t>
  </si>
  <si>
    <t>НИКОНОРОВА Алла</t>
  </si>
  <si>
    <t>ВИВАТ-10</t>
  </si>
  <si>
    <t>ТЕРАХОВИЧ Виктория</t>
  </si>
  <si>
    <t>КЛАССИКА-12</t>
  </si>
  <si>
    <t>МинскЦОР</t>
  </si>
  <si>
    <t>АНИСИНА Анна</t>
  </si>
  <si>
    <t>АВЕСКО-17</t>
  </si>
  <si>
    <t>ГЕЦ Мария</t>
  </si>
  <si>
    <t>ПИСКУН Любовь</t>
  </si>
  <si>
    <t>ХАЙГЕР-17</t>
  </si>
  <si>
    <t>СДЮШОР проф.</t>
  </si>
  <si>
    <t>кмс</t>
  </si>
  <si>
    <t>ПУЧКО Полина</t>
  </si>
  <si>
    <t>ВОЛЬСКАЯ Ульяна</t>
  </si>
  <si>
    <t>2007</t>
  </si>
  <si>
    <t>2009</t>
  </si>
  <si>
    <t>МАРИНОВИЧ Анастасия</t>
  </si>
  <si>
    <t>НИКОЛАЕНЯ Ева</t>
  </si>
  <si>
    <t>ХОЗЕЕВА Ксения</t>
  </si>
  <si>
    <t>2008</t>
  </si>
  <si>
    <t>ЧЕРНЯК Мария</t>
  </si>
  <si>
    <t>ЯСИНСКАЯ Анна</t>
  </si>
  <si>
    <t>2005</t>
  </si>
  <si>
    <t>БОЙКО Полина</t>
  </si>
  <si>
    <t>СТЕФАН-15</t>
  </si>
  <si>
    <t>САРАЙКИНА София</t>
  </si>
  <si>
    <t>ГОЛДФАЙЕР-07</t>
  </si>
  <si>
    <t>МАТИЕВСКАЯ Арина</t>
  </si>
  <si>
    <t>2006</t>
  </si>
  <si>
    <t>ЮХНОВИЧ Анна</t>
  </si>
  <si>
    <t>ГОТХАРД-14</t>
  </si>
  <si>
    <t>ТРУХАН Александра</t>
  </si>
  <si>
    <t>ГЕХАРД-03</t>
  </si>
  <si>
    <t>КРАСОВСКАЯ София</t>
  </si>
  <si>
    <t>ПЕЗАРО-14</t>
  </si>
  <si>
    <t>ЛЕКУНОВИЧ Елизавета</t>
  </si>
  <si>
    <t>ДИЗАЙН-14</t>
  </si>
  <si>
    <t>СТЕЖКО Нина</t>
  </si>
  <si>
    <t>2003</t>
  </si>
  <si>
    <t>ПЕЧЕРСК-08</t>
  </si>
  <si>
    <t xml:space="preserve">СОЛОНОВИЧ Юлия </t>
  </si>
  <si>
    <t>ЭСКАБАР-10</t>
  </si>
  <si>
    <t>НАРЕЙКО Елизавета</t>
  </si>
  <si>
    <t>ГАМБЕРГ-14</t>
  </si>
  <si>
    <t xml:space="preserve">ПЕЧЕНЕВА Татьяна </t>
  </si>
  <si>
    <t>БРЭЙВ ХАРТ-17</t>
  </si>
  <si>
    <t>1999</t>
  </si>
  <si>
    <t>ГАЛАПАГОС-16</t>
  </si>
  <si>
    <t>ТОП ПРАЙЗ-17</t>
  </si>
  <si>
    <t>КИНГ-16</t>
  </si>
  <si>
    <t>ЛЕГРАНД-13</t>
  </si>
  <si>
    <t>СЕЗАР-11</t>
  </si>
  <si>
    <t>ЛАДЫЖЕНСКИЙ Данила</t>
  </si>
  <si>
    <t>АДОНИС-16</t>
  </si>
  <si>
    <t>КЛЫС Ульяна</t>
  </si>
  <si>
    <t>ТИМОХОВИЧ Валерия</t>
  </si>
  <si>
    <t>АЛЬФРЕД-15</t>
  </si>
  <si>
    <t>БПС</t>
  </si>
  <si>
    <t>ДОЛГАТ-12</t>
  </si>
  <si>
    <t>ГУБИЧ Анна</t>
  </si>
  <si>
    <t>АЛЬБАР-10</t>
  </si>
  <si>
    <t>ЗАГАЛЬСКАЯ Александра</t>
  </si>
  <si>
    <t>ТЕБРИЗ-17</t>
  </si>
  <si>
    <t>ПЕЧЕНЕВА Татьяна</t>
  </si>
  <si>
    <t>ГЕЛИОТРОП-18</t>
  </si>
  <si>
    <t>НЕВЕР ГИВ АП-18</t>
  </si>
  <si>
    <t>ГРЭЙВАНС-11</t>
  </si>
  <si>
    <t>ЛИБЕРАЛ-10</t>
  </si>
  <si>
    <t>ПЕХЕЙ-11</t>
  </si>
  <si>
    <t>САНИТОС-17</t>
  </si>
  <si>
    <t>ГУД СПИРИТ-17</t>
  </si>
  <si>
    <t>БАКАРДИЗ-17</t>
  </si>
  <si>
    <t>ГАЗАТ-14</t>
  </si>
  <si>
    <t>ПРОМОУТЕР-15</t>
  </si>
  <si>
    <t>ЛИБЕРВИЛЬ-07</t>
  </si>
  <si>
    <t>ГОРОСКОП-15</t>
  </si>
  <si>
    <t>ВАССАБИ-18</t>
  </si>
  <si>
    <t>СКАЙ РОУД-17</t>
  </si>
  <si>
    <t>ЛЕОНАРДО ДЖИ-16</t>
  </si>
  <si>
    <t>МС "МАКСИМА МАСТЕРС Звезды Евразии" (Россия) 
26.02-01.03.26</t>
  </si>
  <si>
    <t>ЧРБ в пом. (Ратомка)
17-22.03.26</t>
  </si>
  <si>
    <t>ХАЛТИК БРЮЕРС-12</t>
  </si>
  <si>
    <t>не ст.</t>
  </si>
  <si>
    <t>ОРС (Ратомка)
17-23.03.26</t>
  </si>
  <si>
    <t>ЧРБ в пом. (Ратомка)
17.03-22.03.26</t>
  </si>
  <si>
    <t>ОРС (Ратомка)
17-22.03.26</t>
  </si>
  <si>
    <t>ДАМАГАР-16</t>
  </si>
  <si>
    <t>ПРОТОГОР-12</t>
  </si>
  <si>
    <t>ВЗБЛЕСК-15</t>
  </si>
  <si>
    <t>ШАХМЕТОВА Елизавета</t>
  </si>
  <si>
    <t>ВОЛШЕБНИК-12</t>
  </si>
  <si>
    <t>ОРС (Гомель)
31.03-04.04.26</t>
  </si>
  <si>
    <t>СИНКОВЕЦ Эмилия</t>
  </si>
  <si>
    <t>ВитебскЦОР</t>
  </si>
  <si>
    <t>МАМОЙКО Стефания</t>
  </si>
  <si>
    <t>БрестСДЮШОР</t>
  </si>
  <si>
    <t>ДУБОВЕЦ Вероника</t>
  </si>
  <si>
    <t>ГомельЦОР</t>
  </si>
  <si>
    <t>КРАСОВСКАЯ Елизавета</t>
  </si>
  <si>
    <t>МУХА Виолетта</t>
  </si>
  <si>
    <t>ПЕТРОВСКАЯ Александра</t>
  </si>
  <si>
    <t>ИВАНОВА Арина</t>
  </si>
  <si>
    <t>ШУТ Екатерина</t>
  </si>
  <si>
    <t>ГАЛУЗО Валерия</t>
  </si>
  <si>
    <t>ТЕПЛЯКОВА Юлиана</t>
  </si>
  <si>
    <t>АШМЯНСКАЯ Арина</t>
  </si>
  <si>
    <t>СИЛИЧ Елизавета</t>
  </si>
  <si>
    <t>ВОЗМИТЕЛЬ Марина</t>
  </si>
  <si>
    <t>НИКИТИК Валерия</t>
  </si>
  <si>
    <t>ЮРЧЕНКО Валерия</t>
  </si>
  <si>
    <t>ДЕТРОЙТ-13</t>
  </si>
  <si>
    <t>КРАВЧЕНКО Ксения</t>
  </si>
  <si>
    <t>ЛИНКОЛЬН-05</t>
  </si>
  <si>
    <t>НИКИТИК Николай</t>
  </si>
  <si>
    <t>КОРЕНЬКОВА Елизавета</t>
  </si>
  <si>
    <t>ТАШКЕНТ-08</t>
  </si>
  <si>
    <t>ФЕРСТ ЭДИШН-19</t>
  </si>
  <si>
    <t>МС "Кубок ММ Звезды Евразии-Беларусь" (Ратомка) 
14.04-20.04.26</t>
  </si>
  <si>
    <t>МС "Малый Кубок ММ Евразия-Беларусь" (Ратомка)
14.04-20.04.26</t>
  </si>
  <si>
    <t>МС "Этап Кубка Евразии" (Ратомка)
14.04-20.04.26</t>
  </si>
  <si>
    <t>ФИДЕЛЬ-14</t>
  </si>
  <si>
    <t>ЗАВЕТНАЯ-12</t>
  </si>
  <si>
    <t>КСК "Парада"</t>
  </si>
  <si>
    <t>снят</t>
  </si>
  <si>
    <t>ОСНОВНОЙ РЕЙТИНГ ПО ВЫЕЗДКЕ МАЙ 2026</t>
  </si>
  <si>
    <t>Кубок Доватора (Ратомка) 
19.05-24.05.26</t>
  </si>
  <si>
    <t>ФОР ПИННА-17</t>
  </si>
  <si>
    <t>МАКАРЕВИЧ Светлана</t>
  </si>
  <si>
    <t>ПЛОМБИРНЫЙ ДЕСЕРТ-16</t>
  </si>
  <si>
    <t>ХИМОРОДА Марина</t>
  </si>
  <si>
    <t>ЭЛЛИС-16</t>
  </si>
  <si>
    <t>искл.</t>
  </si>
  <si>
    <t>ПОДВОДЯЩИЙ РЕЙТИНГ ПО ВЫЕЗДКЕ МАЙ 2026</t>
  </si>
  <si>
    <t>ОРС (Ратомка) 
19.05-24.05.26</t>
  </si>
  <si>
    <t>ЯРОШЕВИЧ Вероника</t>
  </si>
  <si>
    <t>МУНЛАЙТ-19</t>
  </si>
  <si>
    <t>ЧВ</t>
  </si>
  <si>
    <t>САЦУК Дарья</t>
  </si>
  <si>
    <t>ЛИССАБОН-17</t>
  </si>
  <si>
    <t>СДЮШОР №2 МРИК</t>
  </si>
  <si>
    <t>РЕЙТИНГ ПО ВЫЕЗДКЕ ЮНИОРЫ U25 МАЙ 2026</t>
  </si>
  <si>
    <t>РЕЙТИНГ ПО ВЫЕЗДКЕ ЮНИОРЫ МАЙ 2026</t>
  </si>
  <si>
    <t>ЛИКОР-16</t>
  </si>
  <si>
    <t>ПЕРЛ-ХАРБОР-12</t>
  </si>
  <si>
    <t>СЛЕНГ-14</t>
  </si>
  <si>
    <t>РАКУРС-15</t>
  </si>
  <si>
    <t>ХЬЮГО-16</t>
  </si>
  <si>
    <t>АЛЬХОВИК Елизавета</t>
  </si>
  <si>
    <t>КЛИМЕНТЬЕВА Анастасия</t>
  </si>
  <si>
    <t>РЕЙТИНГ ПО ВЫЕЗДКЕ ЮНОШИ МАЙ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</si>
</sst>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353535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4">
    <xf numFmtId="0" fontId="0" fillId="0" borderId="0" xfId="0"/>
    <xf numFmtId="0" fontId="0" fillId="0" borderId="12" xfId="0" applyBorder="1"/>
    <xf numFmtId="0" fontId="0" fillId="0" borderId="23" xfId="0" applyBorder="1"/>
    <xf numFmtId="0" fontId="0" fillId="0" borderId="15" xfId="0" applyBorder="1"/>
    <xf numFmtId="0" fontId="0" fillId="0" borderId="17" xfId="0" applyBorder="1"/>
    <xf numFmtId="0" fontId="31" fillId="0" borderId="18" xfId="0" applyFont="1" applyFill="1" applyBorder="1" applyAlignment="1">
      <alignment horizontal="left" vertical="top" wrapText="1"/>
    </xf>
    <xf numFmtId="0" fontId="31" fillId="0" borderId="14" xfId="0" applyFont="1" applyFill="1" applyBorder="1" applyAlignment="1">
      <alignment horizontal="center" vertical="top" wrapText="1"/>
    </xf>
    <xf numFmtId="1" fontId="32" fillId="0" borderId="12" xfId="0" applyNumberFormat="1" applyFont="1" applyFill="1" applyBorder="1" applyAlignment="1">
      <alignment horizontal="center" vertical="top" shrinkToFit="1"/>
    </xf>
    <xf numFmtId="0" fontId="0" fillId="0" borderId="14" xfId="0" applyBorder="1"/>
    <xf numFmtId="0" fontId="0" fillId="0" borderId="9" xfId="0" applyBorder="1"/>
    <xf numFmtId="0" fontId="0" fillId="0" borderId="10" xfId="0" applyBorder="1"/>
    <xf numFmtId="164" fontId="0" fillId="0" borderId="23" xfId="0" applyNumberFormat="1" applyBorder="1"/>
    <xf numFmtId="164" fontId="0" fillId="0" borderId="12" xfId="0" applyNumberFormat="1" applyBorder="1"/>
    <xf numFmtId="164" fontId="0" fillId="0" borderId="9" xfId="0" applyNumberFormat="1" applyBorder="1"/>
    <xf numFmtId="164" fontId="0" fillId="2" borderId="12" xfId="0" applyNumberFormat="1" applyFill="1" applyBorder="1"/>
    <xf numFmtId="0" fontId="31" fillId="0" borderId="12" xfId="0" applyFont="1" applyFill="1" applyBorder="1" applyAlignment="1">
      <alignment horizontal="center" vertical="top" wrapText="1"/>
    </xf>
    <xf numFmtId="164" fontId="0" fillId="0" borderId="42" xfId="0" applyNumberFormat="1" applyBorder="1"/>
    <xf numFmtId="164" fontId="0" fillId="0" borderId="17" xfId="0" applyNumberFormat="1" applyBorder="1"/>
    <xf numFmtId="0" fontId="0" fillId="3" borderId="25" xfId="0" applyFill="1" applyBorder="1"/>
    <xf numFmtId="0" fontId="0" fillId="3" borderId="18" xfId="0" applyFill="1" applyBorder="1"/>
    <xf numFmtId="0" fontId="0" fillId="3" borderId="7" xfId="0" applyFill="1" applyBorder="1"/>
    <xf numFmtId="1" fontId="31" fillId="0" borderId="12" xfId="0" applyNumberFormat="1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2" xfId="0" applyFill="1" applyBorder="1"/>
    <xf numFmtId="0" fontId="0" fillId="0" borderId="36" xfId="0" applyBorder="1"/>
    <xf numFmtId="0" fontId="0" fillId="0" borderId="40" xfId="0" applyBorder="1" applyAlignment="1">
      <alignment horizontal="center" vertical="center"/>
    </xf>
    <xf numFmtId="1" fontId="32" fillId="0" borderId="12" xfId="0" applyNumberFormat="1" applyFont="1" applyFill="1" applyBorder="1" applyAlignment="1">
      <alignment horizontal="left" vertical="top" shrinkToFit="1"/>
    </xf>
    <xf numFmtId="1" fontId="32" fillId="0" borderId="23" xfId="0" applyNumberFormat="1" applyFont="1" applyFill="1" applyBorder="1" applyAlignment="1">
      <alignment horizontal="left" vertical="top" shrinkToFit="1"/>
    </xf>
    <xf numFmtId="0" fontId="31" fillId="0" borderId="23" xfId="0" applyFont="1" applyFill="1" applyBorder="1" applyAlignment="1">
      <alignment horizontal="center" vertical="top" wrapText="1"/>
    </xf>
    <xf numFmtId="0" fontId="31" fillId="0" borderId="24" xfId="0" applyFont="1" applyFill="1" applyBorder="1" applyAlignment="1">
      <alignment horizontal="left" vertical="top" wrapText="1"/>
    </xf>
    <xf numFmtId="0" fontId="31" fillId="0" borderId="15" xfId="0" applyFont="1" applyFill="1" applyBorder="1" applyAlignment="1">
      <alignment horizontal="left" vertical="top" wrapText="1"/>
    </xf>
    <xf numFmtId="0" fontId="0" fillId="2" borderId="13" xfId="0" applyFill="1" applyBorder="1" applyAlignment="1">
      <alignment horizontal="center"/>
    </xf>
    <xf numFmtId="164" fontId="0" fillId="2" borderId="17" xfId="0" applyNumberFormat="1" applyFill="1" applyBorder="1"/>
    <xf numFmtId="164" fontId="0" fillId="0" borderId="13" xfId="0" applyNumberFormat="1" applyBorder="1"/>
    <xf numFmtId="0" fontId="33" fillId="0" borderId="23" xfId="0" applyFont="1" applyBorder="1" applyAlignment="1">
      <alignment horizontal="right"/>
    </xf>
    <xf numFmtId="0" fontId="27" fillId="0" borderId="23" xfId="0" applyFont="1" applyBorder="1" applyAlignment="1">
      <alignment horizontal="right"/>
    </xf>
    <xf numFmtId="0" fontId="27" fillId="0" borderId="23" xfId="0" applyFont="1" applyBorder="1"/>
    <xf numFmtId="0" fontId="31" fillId="0" borderId="17" xfId="0" applyFont="1" applyFill="1" applyBorder="1" applyAlignment="1">
      <alignment horizontal="left" vertical="top" wrapText="1"/>
    </xf>
    <xf numFmtId="2" fontId="0" fillId="0" borderId="0" xfId="0" applyNumberFormat="1"/>
    <xf numFmtId="0" fontId="0" fillId="2" borderId="0" xfId="0" applyFill="1"/>
    <xf numFmtId="0" fontId="0" fillId="0" borderId="6" xfId="0" applyBorder="1" applyAlignment="1">
      <alignment horizontal="center" vertical="center"/>
    </xf>
    <xf numFmtId="0" fontId="31" fillId="0" borderId="42" xfId="0" applyFont="1" applyFill="1" applyBorder="1" applyAlignment="1">
      <alignment horizontal="left" vertical="top" wrapText="1"/>
    </xf>
    <xf numFmtId="0" fontId="0" fillId="0" borderId="3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Fill="1"/>
    <xf numFmtId="164" fontId="0" fillId="0" borderId="0" xfId="0" applyNumberFormat="1" applyFill="1"/>
    <xf numFmtId="0" fontId="0" fillId="0" borderId="0" xfId="0" applyAlignment="1">
      <alignment horizontal="center"/>
    </xf>
    <xf numFmtId="0" fontId="0" fillId="0" borderId="33" xfId="0" applyBorder="1"/>
    <xf numFmtId="0" fontId="0" fillId="0" borderId="0" xfId="0" applyBorder="1"/>
    <xf numFmtId="0" fontId="30" fillId="0" borderId="0" xfId="0" applyFont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Border="1"/>
    <xf numFmtId="0" fontId="0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/>
    </xf>
    <xf numFmtId="0" fontId="0" fillId="0" borderId="51" xfId="0" applyBorder="1" applyAlignment="1"/>
    <xf numFmtId="0" fontId="0" fillId="0" borderId="0" xfId="0" applyBorder="1" applyAlignment="1"/>
    <xf numFmtId="0" fontId="0" fillId="0" borderId="0" xfId="0" applyAlignment="1">
      <alignment horizontal="left"/>
    </xf>
    <xf numFmtId="1" fontId="31" fillId="0" borderId="9" xfId="0" applyNumberFormat="1" applyFont="1" applyFill="1" applyBorder="1" applyAlignment="1">
      <alignment horizontal="center" vertical="center" wrapText="1"/>
    </xf>
    <xf numFmtId="0" fontId="31" fillId="0" borderId="49" xfId="0" applyFont="1" applyFill="1" applyBorder="1" applyAlignment="1">
      <alignment horizontal="left" vertical="center" wrapText="1"/>
    </xf>
    <xf numFmtId="1" fontId="32" fillId="0" borderId="31" xfId="0" applyNumberFormat="1" applyFont="1" applyFill="1" applyBorder="1" applyAlignment="1">
      <alignment horizontal="center" vertical="center" shrinkToFit="1"/>
    </xf>
    <xf numFmtId="0" fontId="31" fillId="0" borderId="37" xfId="0" applyFont="1" applyFill="1" applyBorder="1" applyAlignment="1">
      <alignment horizontal="center" vertical="center" wrapText="1"/>
    </xf>
    <xf numFmtId="0" fontId="31" fillId="0" borderId="34" xfId="0" applyFont="1" applyFill="1" applyBorder="1" applyAlignment="1">
      <alignment horizontal="left" vertical="center" wrapText="1"/>
    </xf>
    <xf numFmtId="1" fontId="32" fillId="0" borderId="12" xfId="0" applyNumberFormat="1" applyFont="1" applyFill="1" applyBorder="1" applyAlignment="1">
      <alignment horizontal="center" vertical="center" shrinkToFit="1"/>
    </xf>
    <xf numFmtId="0" fontId="31" fillId="0" borderId="14" xfId="0" applyFont="1" applyFill="1" applyBorder="1" applyAlignment="1">
      <alignment horizontal="center" vertical="center" wrapText="1"/>
    </xf>
    <xf numFmtId="0" fontId="31" fillId="0" borderId="18" xfId="0" applyFont="1" applyFill="1" applyBorder="1" applyAlignment="1">
      <alignment horizontal="left" vertical="center" wrapText="1"/>
    </xf>
    <xf numFmtId="0" fontId="31" fillId="0" borderId="13" xfId="0" applyFont="1" applyFill="1" applyBorder="1" applyAlignment="1">
      <alignment horizontal="left" vertical="center" wrapText="1"/>
    </xf>
    <xf numFmtId="1" fontId="32" fillId="0" borderId="9" xfId="0" applyNumberFormat="1" applyFont="1" applyFill="1" applyBorder="1" applyAlignment="1">
      <alignment horizontal="center" vertical="center" shrinkToFit="1"/>
    </xf>
    <xf numFmtId="0" fontId="31" fillId="0" borderId="10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left" vertical="center" wrapText="1"/>
    </xf>
    <xf numFmtId="164" fontId="0" fillId="0" borderId="29" xfId="0" applyNumberFormat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2" borderId="55" xfId="0" applyFill="1" applyBorder="1" applyAlignment="1">
      <alignment horizontal="center"/>
    </xf>
    <xf numFmtId="0" fontId="0" fillId="2" borderId="48" xfId="0" applyFill="1" applyBorder="1" applyAlignment="1">
      <alignment horizontal="center" vertical="center"/>
    </xf>
    <xf numFmtId="164" fontId="0" fillId="0" borderId="8" xfId="0" applyNumberFormat="1" applyBorder="1" applyAlignment="1">
      <alignment vertical="center"/>
    </xf>
    <xf numFmtId="164" fontId="0" fillId="0" borderId="13" xfId="0" applyNumberFormat="1" applyBorder="1" applyAlignment="1">
      <alignment vertical="center"/>
    </xf>
    <xf numFmtId="164" fontId="0" fillId="0" borderId="13" xfId="0" applyNumberFormat="1" applyFill="1" applyBorder="1" applyAlignment="1">
      <alignment vertical="center"/>
    </xf>
    <xf numFmtId="0" fontId="0" fillId="5" borderId="10" xfId="0" applyFill="1" applyBorder="1" applyAlignment="1">
      <alignment vertical="center"/>
    </xf>
    <xf numFmtId="0" fontId="31" fillId="0" borderId="58" xfId="0" applyFont="1" applyFill="1" applyBorder="1" applyAlignment="1">
      <alignment horizontal="left" vertical="center" wrapText="1"/>
    </xf>
    <xf numFmtId="0" fontId="31" fillId="0" borderId="17" xfId="0" applyFont="1" applyFill="1" applyBorder="1" applyAlignment="1">
      <alignment horizontal="left" vertical="center" wrapText="1"/>
    </xf>
    <xf numFmtId="0" fontId="31" fillId="0" borderId="42" xfId="0" applyFont="1" applyFill="1" applyBorder="1" applyAlignment="1">
      <alignment horizontal="left" vertical="center" wrapText="1"/>
    </xf>
    <xf numFmtId="1" fontId="0" fillId="0" borderId="0" xfId="0" applyNumberFormat="1"/>
    <xf numFmtId="0" fontId="0" fillId="0" borderId="0" xfId="0" applyAlignment="1">
      <alignment horizontal="center" vertical="center"/>
    </xf>
    <xf numFmtId="0" fontId="31" fillId="0" borderId="5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31" fillId="0" borderId="17" xfId="0" applyFont="1" applyFill="1" applyBorder="1" applyAlignment="1">
      <alignment horizontal="center" vertical="center" wrapText="1"/>
    </xf>
    <xf numFmtId="0" fontId="31" fillId="0" borderId="13" xfId="0" applyFont="1" applyFill="1" applyBorder="1" applyAlignment="1">
      <alignment horizontal="center" vertical="center" wrapText="1"/>
    </xf>
    <xf numFmtId="0" fontId="31" fillId="0" borderId="18" xfId="0" applyFont="1" applyFill="1" applyBorder="1" applyAlignment="1">
      <alignment horizontal="center" vertical="center" wrapText="1"/>
    </xf>
    <xf numFmtId="1" fontId="32" fillId="0" borderId="15" xfId="0" applyNumberFormat="1" applyFont="1" applyFill="1" applyBorder="1" applyAlignment="1">
      <alignment horizontal="center" vertical="center" shrinkToFit="1"/>
    </xf>
    <xf numFmtId="0" fontId="0" fillId="3" borderId="25" xfId="0" applyFill="1" applyBorder="1" applyAlignment="1">
      <alignment horizontal="center" vertical="center"/>
    </xf>
    <xf numFmtId="1" fontId="32" fillId="0" borderId="23" xfId="0" applyNumberFormat="1" applyFont="1" applyFill="1" applyBorder="1" applyAlignment="1">
      <alignment horizontal="center" vertical="center" shrinkToFit="1"/>
    </xf>
    <xf numFmtId="0" fontId="31" fillId="0" borderId="36" xfId="0" applyFont="1" applyFill="1" applyBorder="1" applyAlignment="1">
      <alignment horizontal="center" vertical="center" wrapText="1"/>
    </xf>
    <xf numFmtId="0" fontId="31" fillId="0" borderId="17" xfId="0" applyFont="1" applyFill="1" applyBorder="1" applyAlignment="1">
      <alignment vertical="center"/>
    </xf>
    <xf numFmtId="0" fontId="29" fillId="0" borderId="12" xfId="0" applyFont="1" applyFill="1" applyBorder="1" applyAlignment="1">
      <alignment horizontal="center" vertical="center"/>
    </xf>
    <xf numFmtId="0" fontId="31" fillId="0" borderId="43" xfId="0" applyFont="1" applyFill="1" applyBorder="1" applyAlignment="1">
      <alignment horizontal="left" vertical="center" wrapText="1"/>
    </xf>
    <xf numFmtId="0" fontId="31" fillId="0" borderId="22" xfId="0" applyFont="1" applyFill="1" applyBorder="1" applyAlignment="1">
      <alignment horizontal="center" vertical="center" wrapText="1"/>
    </xf>
    <xf numFmtId="0" fontId="31" fillId="0" borderId="65" xfId="0" applyFont="1" applyFill="1" applyBorder="1" applyAlignment="1">
      <alignment horizontal="left" vertical="center" wrapText="1"/>
    </xf>
    <xf numFmtId="0" fontId="0" fillId="3" borderId="59" xfId="0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5" fillId="0" borderId="51" xfId="0" applyFont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30" fillId="5" borderId="14" xfId="0" applyFont="1" applyFill="1" applyBorder="1" applyAlignment="1">
      <alignment vertical="center"/>
    </xf>
    <xf numFmtId="1" fontId="24" fillId="3" borderId="18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1" fillId="0" borderId="68" xfId="0" applyFont="1" applyFill="1" applyBorder="1" applyAlignment="1">
      <alignment horizontal="left" vertical="center" wrapText="1"/>
    </xf>
    <xf numFmtId="0" fontId="0" fillId="2" borderId="53" xfId="0" applyFill="1" applyBorder="1" applyAlignment="1">
      <alignment horizontal="center" vertical="center"/>
    </xf>
    <xf numFmtId="0" fontId="31" fillId="0" borderId="13" xfId="0" applyFont="1" applyFill="1" applyBorder="1" applyAlignment="1">
      <alignment vertical="center" wrapText="1"/>
    </xf>
    <xf numFmtId="164" fontId="23" fillId="0" borderId="35" xfId="0" applyNumberFormat="1" applyFont="1" applyFill="1" applyBorder="1" applyAlignment="1">
      <alignment vertical="center"/>
    </xf>
    <xf numFmtId="164" fontId="23" fillId="0" borderId="38" xfId="0" applyNumberFormat="1" applyFont="1" applyFill="1" applyBorder="1" applyAlignment="1">
      <alignment vertical="center"/>
    </xf>
    <xf numFmtId="0" fontId="23" fillId="0" borderId="17" xfId="0" applyFont="1" applyFill="1" applyBorder="1" applyAlignment="1">
      <alignment vertical="center"/>
    </xf>
    <xf numFmtId="164" fontId="23" fillId="0" borderId="17" xfId="0" applyNumberFormat="1" applyFont="1" applyBorder="1" applyAlignment="1">
      <alignment vertical="center"/>
    </xf>
    <xf numFmtId="1" fontId="32" fillId="0" borderId="69" xfId="0" applyNumberFormat="1" applyFont="1" applyFill="1" applyBorder="1" applyAlignment="1">
      <alignment horizontal="center" vertical="center" shrinkToFit="1"/>
    </xf>
    <xf numFmtId="0" fontId="0" fillId="2" borderId="18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31" fillId="0" borderId="25" xfId="0" applyFont="1" applyFill="1" applyBorder="1" applyAlignment="1">
      <alignment horizontal="left" vertical="center" wrapText="1"/>
    </xf>
    <xf numFmtId="0" fontId="0" fillId="0" borderId="52" xfId="0" applyFill="1" applyBorder="1" applyAlignment="1">
      <alignment horizontal="center" vertical="center"/>
    </xf>
    <xf numFmtId="1" fontId="32" fillId="0" borderId="24" xfId="0" applyNumberFormat="1" applyFont="1" applyFill="1" applyBorder="1" applyAlignment="1">
      <alignment horizontal="center" vertical="center" shrinkToFit="1"/>
    </xf>
    <xf numFmtId="0" fontId="0" fillId="0" borderId="18" xfId="0" applyBorder="1" applyAlignment="1">
      <alignment horizontal="center" vertical="center"/>
    </xf>
    <xf numFmtId="164" fontId="23" fillId="0" borderId="17" xfId="0" applyNumberFormat="1" applyFont="1" applyFill="1" applyBorder="1" applyAlignment="1">
      <alignment vertical="center"/>
    </xf>
    <xf numFmtId="0" fontId="0" fillId="0" borderId="11" xfId="0" applyBorder="1" applyAlignment="1">
      <alignment horizontal="center" vertical="center"/>
    </xf>
    <xf numFmtId="1" fontId="32" fillId="0" borderId="73" xfId="0" applyNumberFormat="1" applyFont="1" applyFill="1" applyBorder="1" applyAlignment="1">
      <alignment horizontal="center" vertical="center" shrinkToFit="1"/>
    </xf>
    <xf numFmtId="0" fontId="31" fillId="0" borderId="27" xfId="0" applyFont="1" applyFill="1" applyBorder="1" applyAlignment="1">
      <alignment horizontal="center" vertical="center" wrapText="1"/>
    </xf>
    <xf numFmtId="0" fontId="31" fillId="0" borderId="11" xfId="0" applyFont="1" applyFill="1" applyBorder="1" applyAlignment="1">
      <alignment horizontal="left" vertical="center" wrapText="1"/>
    </xf>
    <xf numFmtId="0" fontId="31" fillId="0" borderId="67" xfId="0" applyFont="1" applyFill="1" applyBorder="1" applyAlignment="1">
      <alignment horizontal="center" vertical="center" wrapText="1"/>
    </xf>
    <xf numFmtId="164" fontId="22" fillId="0" borderId="29" xfId="0" applyNumberFormat="1" applyFont="1" applyFill="1" applyBorder="1" applyAlignment="1">
      <alignment vertical="center"/>
    </xf>
    <xf numFmtId="0" fontId="22" fillId="5" borderId="27" xfId="0" applyFont="1" applyFill="1" applyBorder="1" applyAlignment="1">
      <alignment vertical="center"/>
    </xf>
    <xf numFmtId="0" fontId="0" fillId="0" borderId="11" xfId="0" applyFill="1" applyBorder="1" applyAlignment="1">
      <alignment horizontal="center" vertical="center"/>
    </xf>
    <xf numFmtId="0" fontId="31" fillId="0" borderId="56" xfId="0" applyFont="1" applyFill="1" applyBorder="1" applyAlignment="1">
      <alignment horizontal="left" vertical="center" wrapText="1"/>
    </xf>
    <xf numFmtId="0" fontId="31" fillId="0" borderId="75" xfId="0" applyFont="1" applyFill="1" applyBorder="1" applyAlignment="1">
      <alignment horizontal="left" vertical="center" wrapText="1"/>
    </xf>
    <xf numFmtId="1" fontId="32" fillId="0" borderId="76" xfId="0" applyNumberFormat="1" applyFont="1" applyFill="1" applyBorder="1" applyAlignment="1">
      <alignment horizontal="center" vertical="center" shrinkToFit="1"/>
    </xf>
    <xf numFmtId="0" fontId="31" fillId="0" borderId="77" xfId="0" applyFont="1" applyFill="1" applyBorder="1" applyAlignment="1">
      <alignment horizontal="center" vertical="center" wrapText="1"/>
    </xf>
    <xf numFmtId="0" fontId="31" fillId="0" borderId="11" xfId="0" applyFont="1" applyFill="1" applyBorder="1" applyAlignment="1">
      <alignment horizontal="center" vertical="center" wrapText="1"/>
    </xf>
    <xf numFmtId="1" fontId="24" fillId="3" borderId="11" xfId="0" applyNumberFormat="1" applyFont="1" applyFill="1" applyBorder="1" applyAlignment="1">
      <alignment horizontal="center" vertical="center"/>
    </xf>
    <xf numFmtId="0" fontId="22" fillId="0" borderId="56" xfId="0" applyFont="1" applyFill="1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1" fillId="5" borderId="14" xfId="0" applyFont="1" applyFill="1" applyBorder="1" applyAlignment="1">
      <alignment vertical="center"/>
    </xf>
    <xf numFmtId="0" fontId="20" fillId="5" borderId="14" xfId="0" applyFont="1" applyFill="1" applyBorder="1" applyAlignment="1">
      <alignment vertical="center"/>
    </xf>
    <xf numFmtId="0" fontId="31" fillId="0" borderId="38" xfId="0" applyFont="1" applyFill="1" applyBorder="1" applyAlignment="1">
      <alignment horizontal="left" vertical="center" wrapText="1"/>
    </xf>
    <xf numFmtId="0" fontId="0" fillId="0" borderId="54" xfId="0" applyBorder="1" applyAlignment="1">
      <alignment horizontal="center"/>
    </xf>
    <xf numFmtId="0" fontId="17" fillId="0" borderId="52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1" fontId="32" fillId="0" borderId="21" xfId="0" applyNumberFormat="1" applyFont="1" applyFill="1" applyBorder="1" applyAlignment="1">
      <alignment horizontal="center" vertical="center" shrinkToFit="1"/>
    </xf>
    <xf numFmtId="0" fontId="15" fillId="0" borderId="18" xfId="0" applyFont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31" fillId="0" borderId="43" xfId="0" applyFont="1" applyFill="1" applyBorder="1" applyAlignment="1">
      <alignment vertical="center"/>
    </xf>
    <xf numFmtId="0" fontId="29" fillId="0" borderId="21" xfId="0" applyFont="1" applyFill="1" applyBorder="1" applyAlignment="1">
      <alignment horizontal="center" vertical="center"/>
    </xf>
    <xf numFmtId="0" fontId="26" fillId="0" borderId="22" xfId="0" applyFont="1" applyFill="1" applyBorder="1" applyAlignment="1">
      <alignment horizontal="center" vertical="center"/>
    </xf>
    <xf numFmtId="1" fontId="24" fillId="3" borderId="32" xfId="0" applyNumberFormat="1" applyFont="1" applyFill="1" applyBorder="1" applyAlignment="1">
      <alignment horizontal="center" vertical="center"/>
    </xf>
    <xf numFmtId="1" fontId="18" fillId="3" borderId="18" xfId="0" applyNumberFormat="1" applyFont="1" applyFill="1" applyBorder="1" applyAlignment="1">
      <alignment horizontal="center" vertical="center"/>
    </xf>
    <xf numFmtId="0" fontId="18" fillId="5" borderId="14" xfId="0" applyFont="1" applyFill="1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31" fillId="0" borderId="30" xfId="0" applyFont="1" applyFill="1" applyBorder="1" applyAlignment="1">
      <alignment horizontal="left" vertical="center" wrapText="1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12" fillId="0" borderId="18" xfId="0" applyFont="1" applyFill="1" applyBorder="1" applyAlignment="1">
      <alignment vertical="center"/>
    </xf>
    <xf numFmtId="0" fontId="10" fillId="5" borderId="14" xfId="0" applyFont="1" applyFill="1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12" fillId="0" borderId="65" xfId="0" applyFont="1" applyFill="1" applyBorder="1" applyAlignment="1">
      <alignment vertical="center"/>
    </xf>
    <xf numFmtId="1" fontId="0" fillId="3" borderId="18" xfId="0" applyNumberFormat="1" applyFill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164" fontId="6" fillId="0" borderId="1" xfId="0" applyNumberFormat="1" applyFont="1" applyBorder="1" applyAlignment="1">
      <alignment vertical="center"/>
    </xf>
    <xf numFmtId="164" fontId="6" fillId="0" borderId="16" xfId="0" applyNumberFormat="1" applyFont="1" applyBorder="1" applyAlignment="1">
      <alignment vertical="center"/>
    </xf>
    <xf numFmtId="1" fontId="6" fillId="5" borderId="3" xfId="0" applyNumberFormat="1" applyFont="1" applyFill="1" applyBorder="1" applyAlignment="1">
      <alignment vertical="center"/>
    </xf>
    <xf numFmtId="0" fontId="6" fillId="5" borderId="3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164" fontId="6" fillId="0" borderId="1" xfId="0" applyNumberFormat="1" applyFont="1" applyFill="1" applyBorder="1" applyAlignment="1">
      <alignment vertical="center"/>
    </xf>
    <xf numFmtId="164" fontId="6" fillId="2" borderId="38" xfId="0" applyNumberFormat="1" applyFont="1" applyFill="1" applyBorder="1" applyAlignment="1">
      <alignment vertical="center"/>
    </xf>
    <xf numFmtId="1" fontId="6" fillId="5" borderId="14" xfId="0" applyNumberFormat="1" applyFont="1" applyFill="1" applyBorder="1" applyAlignment="1">
      <alignment vertical="center"/>
    </xf>
    <xf numFmtId="164" fontId="6" fillId="2" borderId="17" xfId="0" applyNumberFormat="1" applyFont="1" applyFill="1" applyBorder="1" applyAlignment="1">
      <alignment vertical="center"/>
    </xf>
    <xf numFmtId="164" fontId="6" fillId="0" borderId="38" xfId="0" applyNumberFormat="1" applyFont="1" applyBorder="1" applyAlignment="1">
      <alignment vertical="center"/>
    </xf>
    <xf numFmtId="0" fontId="6" fillId="5" borderId="14" xfId="0" applyFont="1" applyFill="1" applyBorder="1" applyAlignment="1">
      <alignment vertical="center"/>
    </xf>
    <xf numFmtId="164" fontId="6" fillId="0" borderId="17" xfId="0" applyNumberFormat="1" applyFont="1" applyBorder="1" applyAlignment="1">
      <alignment vertical="center"/>
    </xf>
    <xf numFmtId="164" fontId="6" fillId="0" borderId="17" xfId="0" applyNumberFormat="1" applyFont="1" applyFill="1" applyBorder="1" applyAlignment="1">
      <alignment vertical="center"/>
    </xf>
    <xf numFmtId="164" fontId="6" fillId="0" borderId="29" xfId="0" applyNumberFormat="1" applyFont="1" applyBorder="1" applyAlignment="1">
      <alignment vertical="center"/>
    </xf>
    <xf numFmtId="1" fontId="6" fillId="5" borderId="27" xfId="0" applyNumberFormat="1" applyFont="1" applyFill="1" applyBorder="1" applyAlignment="1">
      <alignment vertical="center"/>
    </xf>
    <xf numFmtId="164" fontId="6" fillId="0" borderId="56" xfId="0" applyNumberFormat="1" applyFont="1" applyBorder="1" applyAlignment="1">
      <alignment vertical="center"/>
    </xf>
    <xf numFmtId="0" fontId="6" fillId="5" borderId="27" xfId="0" applyFont="1" applyFill="1" applyBorder="1" applyAlignment="1">
      <alignment vertical="center"/>
    </xf>
    <xf numFmtId="164" fontId="6" fillId="0" borderId="17" xfId="0" applyNumberFormat="1" applyFont="1" applyBorder="1" applyAlignment="1">
      <alignment horizontal="right" vertical="center"/>
    </xf>
    <xf numFmtId="1" fontId="6" fillId="5" borderId="14" xfId="0" applyNumberFormat="1" applyFont="1" applyFill="1" applyBorder="1" applyAlignment="1">
      <alignment horizontal="right" vertical="center"/>
    </xf>
    <xf numFmtId="0" fontId="18" fillId="0" borderId="17" xfId="0" applyFont="1" applyFill="1" applyBorder="1" applyAlignment="1">
      <alignment horizontal="right" vertical="center"/>
    </xf>
    <xf numFmtId="0" fontId="18" fillId="5" borderId="14" xfId="0" applyFont="1" applyFill="1" applyBorder="1" applyAlignment="1">
      <alignment horizontal="right" vertical="center"/>
    </xf>
    <xf numFmtId="164" fontId="6" fillId="5" borderId="14" xfId="0" applyNumberFormat="1" applyFont="1" applyFill="1" applyBorder="1" applyAlignment="1">
      <alignment vertical="center"/>
    </xf>
    <xf numFmtId="164" fontId="6" fillId="0" borderId="5" xfId="0" applyNumberFormat="1" applyFont="1" applyFill="1" applyBorder="1" applyAlignment="1">
      <alignment vertical="center"/>
    </xf>
    <xf numFmtId="164" fontId="6" fillId="0" borderId="71" xfId="0" applyNumberFormat="1" applyFont="1" applyFill="1" applyBorder="1" applyAlignment="1">
      <alignment vertical="center"/>
    </xf>
    <xf numFmtId="0" fontId="6" fillId="5" borderId="36" xfId="0" applyFont="1" applyFill="1" applyBorder="1" applyAlignment="1">
      <alignment vertical="center"/>
    </xf>
    <xf numFmtId="0" fontId="6" fillId="0" borderId="42" xfId="0" applyFont="1" applyBorder="1" applyAlignment="1">
      <alignment vertical="center"/>
    </xf>
    <xf numFmtId="164" fontId="6" fillId="0" borderId="74" xfId="0" applyNumberFormat="1" applyFont="1" applyFill="1" applyBorder="1" applyAlignment="1">
      <alignment vertical="center"/>
    </xf>
    <xf numFmtId="0" fontId="6" fillId="0" borderId="56" xfId="0" applyFont="1" applyFill="1" applyBorder="1" applyAlignment="1">
      <alignment vertical="center"/>
    </xf>
    <xf numFmtId="164" fontId="6" fillId="0" borderId="42" xfId="0" applyNumberFormat="1" applyFont="1" applyBorder="1" applyAlignment="1">
      <alignment vertical="center"/>
    </xf>
    <xf numFmtId="0" fontId="6" fillId="5" borderId="22" xfId="0" applyFont="1" applyFill="1" applyBorder="1" applyAlignment="1">
      <alignment vertical="center"/>
    </xf>
    <xf numFmtId="0" fontId="6" fillId="0" borderId="65" xfId="0" applyFont="1" applyFill="1" applyBorder="1" applyAlignment="1">
      <alignment vertical="center"/>
    </xf>
    <xf numFmtId="0" fontId="13" fillId="0" borderId="18" xfId="0" applyFont="1" applyFill="1" applyBorder="1" applyAlignment="1">
      <alignment vertical="center"/>
    </xf>
    <xf numFmtId="0" fontId="11" fillId="0" borderId="65" xfId="0" applyFont="1" applyFill="1" applyBorder="1" applyAlignment="1">
      <alignment vertical="center"/>
    </xf>
    <xf numFmtId="164" fontId="6" fillId="0" borderId="20" xfId="0" applyNumberFormat="1" applyFont="1" applyBorder="1" applyAlignment="1">
      <alignment vertical="center"/>
    </xf>
    <xf numFmtId="164" fontId="6" fillId="2" borderId="20" xfId="0" applyNumberFormat="1" applyFont="1" applyFill="1" applyBorder="1" applyAlignment="1">
      <alignment vertical="center"/>
    </xf>
    <xf numFmtId="164" fontId="6" fillId="0" borderId="8" xfId="0" applyNumberFormat="1" applyFont="1" applyFill="1" applyBorder="1" applyAlignment="1">
      <alignment vertical="center"/>
    </xf>
    <xf numFmtId="0" fontId="6" fillId="5" borderId="10" xfId="0" applyFont="1" applyFill="1" applyBorder="1" applyAlignment="1">
      <alignment vertical="center"/>
    </xf>
    <xf numFmtId="0" fontId="6" fillId="0" borderId="52" xfId="0" applyFont="1" applyBorder="1" applyAlignment="1">
      <alignment horizontal="center" vertical="center"/>
    </xf>
    <xf numFmtId="0" fontId="6" fillId="5" borderId="6" xfId="0" applyFont="1" applyFill="1" applyBorder="1" applyAlignment="1">
      <alignment vertical="center"/>
    </xf>
    <xf numFmtId="164" fontId="6" fillId="0" borderId="35" xfId="0" applyNumberFormat="1" applyFont="1" applyFill="1" applyBorder="1" applyAlignment="1">
      <alignment vertical="center"/>
    </xf>
    <xf numFmtId="0" fontId="6" fillId="5" borderId="72" xfId="0" applyFont="1" applyFill="1" applyBorder="1" applyAlignment="1">
      <alignment vertical="center"/>
    </xf>
    <xf numFmtId="0" fontId="5" fillId="5" borderId="36" xfId="0" applyFont="1" applyFill="1" applyBorder="1" applyAlignment="1">
      <alignment vertical="center"/>
    </xf>
    <xf numFmtId="1" fontId="0" fillId="0" borderId="4" xfId="0" applyNumberFormat="1" applyBorder="1" applyAlignment="1">
      <alignment horizontal="center" vertical="center"/>
    </xf>
    <xf numFmtId="1" fontId="0" fillId="0" borderId="18" xfId="0" applyNumberFormat="1" applyBorder="1" applyAlignment="1">
      <alignment horizontal="center" vertical="center"/>
    </xf>
    <xf numFmtId="0" fontId="31" fillId="0" borderId="39" xfId="0" applyFont="1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5" fillId="5" borderId="10" xfId="0" applyFont="1" applyFill="1" applyBorder="1" applyAlignment="1">
      <alignment vertical="center"/>
    </xf>
    <xf numFmtId="164" fontId="6" fillId="0" borderId="13" xfId="0" applyNumberFormat="1" applyFont="1" applyBorder="1" applyAlignment="1">
      <alignment vertical="center"/>
    </xf>
    <xf numFmtId="0" fontId="6" fillId="5" borderId="57" xfId="0" applyFont="1" applyFill="1" applyBorder="1" applyAlignment="1">
      <alignment vertical="center"/>
    </xf>
    <xf numFmtId="0" fontId="4" fillId="0" borderId="65" xfId="0" applyFont="1" applyFill="1" applyBorder="1" applyAlignment="1">
      <alignment vertical="center"/>
    </xf>
    <xf numFmtId="0" fontId="4" fillId="0" borderId="14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vertical="center"/>
    </xf>
    <xf numFmtId="0" fontId="14" fillId="0" borderId="25" xfId="0" applyFont="1" applyFill="1" applyBorder="1" applyAlignment="1">
      <alignment vertical="center"/>
    </xf>
    <xf numFmtId="0" fontId="5" fillId="5" borderId="3" xfId="0" applyFont="1" applyFill="1" applyBorder="1" applyAlignment="1">
      <alignment vertical="center"/>
    </xf>
    <xf numFmtId="0" fontId="28" fillId="0" borderId="65" xfId="0" applyFont="1" applyFill="1" applyBorder="1" applyAlignment="1">
      <alignment vertical="center"/>
    </xf>
    <xf numFmtId="0" fontId="4" fillId="0" borderId="18" xfId="0" applyFont="1" applyFill="1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12" fillId="0" borderId="25" xfId="0" applyFont="1" applyFill="1" applyBorder="1" applyAlignment="1">
      <alignment vertical="center"/>
    </xf>
    <xf numFmtId="0" fontId="16" fillId="0" borderId="39" xfId="0" applyFont="1" applyBorder="1" applyAlignment="1">
      <alignment horizontal="center" vertical="center"/>
    </xf>
    <xf numFmtId="164" fontId="6" fillId="0" borderId="42" xfId="0" applyNumberFormat="1" applyFont="1" applyFill="1" applyBorder="1" applyAlignment="1">
      <alignment vertical="center"/>
    </xf>
    <xf numFmtId="0" fontId="0" fillId="3" borderId="18" xfId="0" applyFill="1" applyBorder="1" applyAlignment="1">
      <alignment horizontal="center" vertical="center"/>
    </xf>
    <xf numFmtId="0" fontId="31" fillId="0" borderId="26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/>
    </xf>
    <xf numFmtId="164" fontId="3" fillId="0" borderId="35" xfId="0" applyNumberFormat="1" applyFont="1" applyFill="1" applyBorder="1" applyAlignment="1">
      <alignment vertical="center"/>
    </xf>
    <xf numFmtId="0" fontId="3" fillId="5" borderId="3" xfId="0" applyFont="1" applyFill="1" applyBorder="1" applyAlignment="1">
      <alignment vertical="center"/>
    </xf>
    <xf numFmtId="164" fontId="3" fillId="0" borderId="38" xfId="0" applyNumberFormat="1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164" fontId="3" fillId="0" borderId="17" xfId="0" applyNumberFormat="1" applyFont="1" applyFill="1" applyBorder="1" applyAlignment="1">
      <alignment vertical="center"/>
    </xf>
    <xf numFmtId="164" fontId="3" fillId="0" borderId="17" xfId="0" applyNumberFormat="1" applyFont="1" applyBorder="1" applyAlignment="1">
      <alignment vertical="center"/>
    </xf>
    <xf numFmtId="0" fontId="3" fillId="0" borderId="17" xfId="0" applyFont="1" applyFill="1" applyBorder="1" applyAlignment="1">
      <alignment horizontal="right" vertical="center"/>
    </xf>
    <xf numFmtId="0" fontId="3" fillId="5" borderId="14" xfId="0" applyFont="1" applyFill="1" applyBorder="1" applyAlignment="1">
      <alignment horizontal="right" vertical="center"/>
    </xf>
    <xf numFmtId="164" fontId="3" fillId="0" borderId="29" xfId="0" applyNumberFormat="1" applyFont="1" applyFill="1" applyBorder="1" applyAlignment="1">
      <alignment vertical="center"/>
    </xf>
    <xf numFmtId="0" fontId="3" fillId="5" borderId="27" xfId="0" applyFont="1" applyFill="1" applyBorder="1" applyAlignment="1">
      <alignment vertical="center"/>
    </xf>
    <xf numFmtId="0" fontId="3" fillId="0" borderId="56" xfId="0" applyFont="1" applyFill="1" applyBorder="1" applyAlignment="1">
      <alignment vertical="center"/>
    </xf>
    <xf numFmtId="0" fontId="6" fillId="0" borderId="42" xfId="0" applyFont="1" applyFill="1" applyBorder="1" applyAlignment="1">
      <alignment vertical="center"/>
    </xf>
    <xf numFmtId="0" fontId="6" fillId="0" borderId="16" xfId="0" applyFont="1" applyFill="1" applyBorder="1" applyAlignment="1">
      <alignment vertical="center"/>
    </xf>
    <xf numFmtId="0" fontId="0" fillId="0" borderId="39" xfId="0" applyFill="1" applyBorder="1" applyAlignment="1">
      <alignment horizontal="center" vertical="center"/>
    </xf>
    <xf numFmtId="0" fontId="2" fillId="0" borderId="17" xfId="0" applyFont="1" applyFill="1" applyBorder="1" applyAlignment="1">
      <alignment horizontal="right" vertical="center"/>
    </xf>
    <xf numFmtId="0" fontId="2" fillId="5" borderId="14" xfId="0" applyFont="1" applyFill="1" applyBorder="1" applyAlignment="1">
      <alignment horizontal="right" vertical="center"/>
    </xf>
    <xf numFmtId="0" fontId="0" fillId="0" borderId="18" xfId="0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30" fillId="5" borderId="3" xfId="0" applyFont="1" applyFill="1" applyBorder="1" applyAlignment="1">
      <alignment vertical="center"/>
    </xf>
    <xf numFmtId="164" fontId="1" fillId="0" borderId="35" xfId="0" applyNumberFormat="1" applyFont="1" applyFill="1" applyBorder="1" applyAlignment="1">
      <alignment vertical="center"/>
    </xf>
    <xf numFmtId="0" fontId="1" fillId="5" borderId="3" xfId="0" applyFont="1" applyFill="1" applyBorder="1" applyAlignment="1">
      <alignment vertical="center"/>
    </xf>
    <xf numFmtId="164" fontId="1" fillId="0" borderId="38" xfId="0" applyNumberFormat="1" applyFont="1" applyFill="1" applyBorder="1" applyAlignment="1">
      <alignment vertical="center"/>
    </xf>
    <xf numFmtId="0" fontId="1" fillId="5" borderId="14" xfId="0" applyFont="1" applyFill="1" applyBorder="1" applyAlignment="1">
      <alignment vertical="center"/>
    </xf>
    <xf numFmtId="164" fontId="1" fillId="0" borderId="17" xfId="0" applyNumberFormat="1" applyFont="1" applyFill="1" applyBorder="1" applyAlignment="1">
      <alignment vertical="center"/>
    </xf>
    <xf numFmtId="164" fontId="1" fillId="0" borderId="17" xfId="0" applyNumberFormat="1" applyFont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0" fontId="1" fillId="0" borderId="17" xfId="0" applyFont="1" applyFill="1" applyBorder="1" applyAlignment="1">
      <alignment horizontal="right" vertical="center"/>
    </xf>
    <xf numFmtId="0" fontId="1" fillId="5" borderId="14" xfId="0" applyFont="1" applyFill="1" applyBorder="1" applyAlignment="1">
      <alignment horizontal="right" vertical="center"/>
    </xf>
    <xf numFmtId="164" fontId="1" fillId="0" borderId="29" xfId="0" applyNumberFormat="1" applyFont="1" applyFill="1" applyBorder="1" applyAlignment="1">
      <alignment vertical="center"/>
    </xf>
    <xf numFmtId="0" fontId="1" fillId="5" borderId="27" xfId="0" applyFont="1" applyFill="1" applyBorder="1" applyAlignment="1">
      <alignment vertical="center"/>
    </xf>
    <xf numFmtId="0" fontId="1" fillId="0" borderId="56" xfId="0" applyFont="1" applyFill="1" applyBorder="1" applyAlignment="1">
      <alignment vertical="center"/>
    </xf>
    <xf numFmtId="164" fontId="1" fillId="0" borderId="38" xfId="0" applyNumberFormat="1" applyFont="1" applyFill="1" applyBorder="1" applyAlignment="1">
      <alignment horizontal="right" vertical="center"/>
    </xf>
    <xf numFmtId="1" fontId="30" fillId="5" borderId="14" xfId="0" applyNumberFormat="1" applyFont="1" applyFill="1" applyBorder="1" applyAlignment="1">
      <alignment vertical="center"/>
    </xf>
    <xf numFmtId="0" fontId="19" fillId="5" borderId="14" xfId="0" applyFont="1" applyFill="1" applyBorder="1" applyAlignment="1">
      <alignment vertical="center"/>
    </xf>
    <xf numFmtId="164" fontId="23" fillId="0" borderId="16" xfId="0" applyNumberFormat="1" applyFont="1" applyFill="1" applyBorder="1" applyAlignment="1">
      <alignment vertical="center"/>
    </xf>
    <xf numFmtId="0" fontId="23" fillId="0" borderId="17" xfId="0" applyFont="1" applyBorder="1" applyAlignment="1">
      <alignment vertical="center"/>
    </xf>
    <xf numFmtId="164" fontId="6" fillId="2" borderId="1" xfId="0" applyNumberFormat="1" applyFont="1" applyFill="1" applyBorder="1" applyAlignment="1">
      <alignment vertical="center"/>
    </xf>
    <xf numFmtId="164" fontId="6" fillId="2" borderId="16" xfId="0" applyNumberFormat="1" applyFont="1" applyFill="1" applyBorder="1" applyAlignment="1">
      <alignment vertical="center"/>
    </xf>
    <xf numFmtId="164" fontId="3" fillId="0" borderId="16" xfId="0" applyNumberFormat="1" applyFont="1" applyFill="1" applyBorder="1" applyAlignment="1">
      <alignment vertical="center"/>
    </xf>
    <xf numFmtId="0" fontId="3" fillId="0" borderId="17" xfId="0" applyFont="1" applyBorder="1" applyAlignment="1">
      <alignment vertical="center"/>
    </xf>
    <xf numFmtId="164" fontId="1" fillId="0" borderId="16" xfId="0" applyNumberFormat="1" applyFont="1" applyFill="1" applyBorder="1" applyAlignment="1">
      <alignment vertical="center"/>
    </xf>
    <xf numFmtId="0" fontId="31" fillId="0" borderId="70" xfId="0" applyFont="1" applyFill="1" applyBorder="1" applyAlignment="1">
      <alignment horizontal="center" vertical="center" wrapText="1"/>
    </xf>
    <xf numFmtId="0" fontId="31" fillId="0" borderId="72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/>
    </xf>
    <xf numFmtId="0" fontId="1" fillId="0" borderId="65" xfId="0" applyFont="1" applyFill="1" applyBorder="1" applyAlignment="1">
      <alignment vertical="center"/>
    </xf>
    <xf numFmtId="0" fontId="1" fillId="0" borderId="18" xfId="0" applyFont="1" applyBorder="1" applyAlignment="1">
      <alignment horizontal="center" vertical="center"/>
    </xf>
    <xf numFmtId="0" fontId="1" fillId="0" borderId="18" xfId="0" applyFont="1" applyFill="1" applyBorder="1" applyAlignment="1">
      <alignment vertical="center"/>
    </xf>
    <xf numFmtId="0" fontId="31" fillId="0" borderId="48" xfId="0" applyFont="1" applyFill="1" applyBorder="1" applyAlignment="1">
      <alignment vertical="center"/>
    </xf>
    <xf numFmtId="0" fontId="29" fillId="0" borderId="78" xfId="0" applyFont="1" applyFill="1" applyBorder="1" applyAlignment="1">
      <alignment horizontal="center" vertical="center"/>
    </xf>
    <xf numFmtId="1" fontId="31" fillId="0" borderId="21" xfId="0" applyNumberFormat="1" applyFont="1" applyFill="1" applyBorder="1" applyAlignment="1">
      <alignment horizontal="center" vertical="center" wrapText="1"/>
    </xf>
    <xf numFmtId="0" fontId="26" fillId="0" borderId="55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26" fillId="0" borderId="14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vertical="center"/>
    </xf>
    <xf numFmtId="0" fontId="0" fillId="0" borderId="45" xfId="0" applyFont="1" applyBorder="1" applyAlignment="1">
      <alignment horizontal="center" vertical="center" wrapText="1"/>
    </xf>
    <xf numFmtId="0" fontId="0" fillId="0" borderId="46" xfId="0" applyFont="1" applyBorder="1" applyAlignment="1">
      <alignment horizontal="center" vertical="center"/>
    </xf>
    <xf numFmtId="0" fontId="0" fillId="0" borderId="47" xfId="0" applyFont="1" applyBorder="1" applyAlignment="1">
      <alignment horizontal="center" vertical="center"/>
    </xf>
    <xf numFmtId="0" fontId="0" fillId="0" borderId="60" xfId="0" applyBorder="1" applyAlignment="1">
      <alignment horizontal="center"/>
    </xf>
    <xf numFmtId="0" fontId="0" fillId="2" borderId="60" xfId="0" applyFill="1" applyBorder="1" applyAlignment="1">
      <alignment horizontal="center" vertical="center"/>
    </xf>
    <xf numFmtId="0" fontId="30" fillId="0" borderId="4" xfId="0" applyFont="1" applyBorder="1" applyAlignment="1">
      <alignment horizontal="center" vertical="center" textRotation="90"/>
    </xf>
    <xf numFmtId="0" fontId="30" fillId="0" borderId="30" xfId="0" applyFont="1" applyBorder="1" applyAlignment="1">
      <alignment horizontal="center" vertical="center" textRotation="90"/>
    </xf>
    <xf numFmtId="0" fontId="30" fillId="0" borderId="11" xfId="0" applyFont="1" applyBorder="1" applyAlignment="1">
      <alignment horizontal="center" vertical="center" textRotation="90"/>
    </xf>
    <xf numFmtId="0" fontId="0" fillId="3" borderId="4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2" borderId="45" xfId="0" applyFill="1" applyBorder="1" applyAlignment="1">
      <alignment horizontal="center" vertical="center" wrapText="1"/>
    </xf>
    <xf numFmtId="0" fontId="0" fillId="2" borderId="46" xfId="0" applyFill="1" applyBorder="1" applyAlignment="1">
      <alignment horizontal="center" vertical="center" wrapText="1"/>
    </xf>
    <xf numFmtId="0" fontId="0" fillId="2" borderId="47" xfId="0" applyFill="1" applyBorder="1" applyAlignment="1">
      <alignment horizontal="center" vertical="center" wrapText="1"/>
    </xf>
    <xf numFmtId="0" fontId="0" fillId="0" borderId="46" xfId="0" applyFont="1" applyBorder="1" applyAlignment="1">
      <alignment horizontal="center" vertical="center" wrapText="1"/>
    </xf>
    <xf numFmtId="0" fontId="0" fillId="0" borderId="47" xfId="0" applyFont="1" applyBorder="1" applyAlignment="1">
      <alignment horizontal="center" vertical="center" wrapText="1"/>
    </xf>
    <xf numFmtId="0" fontId="0" fillId="0" borderId="45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30" fillId="0" borderId="32" xfId="0" applyFont="1" applyBorder="1" applyAlignment="1">
      <alignment horizontal="center" vertical="center" textRotation="90"/>
    </xf>
    <xf numFmtId="0" fontId="30" fillId="0" borderId="18" xfId="0" applyFont="1" applyBorder="1" applyAlignment="1">
      <alignment horizontal="center" vertical="center" textRotation="90"/>
    </xf>
    <xf numFmtId="0" fontId="30" fillId="0" borderId="7" xfId="0" applyFont="1" applyBorder="1" applyAlignment="1">
      <alignment horizontal="center" vertical="center" textRotation="90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14" fontId="33" fillId="4" borderId="2" xfId="0" applyNumberFormat="1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6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30" fillId="0" borderId="5" xfId="0" applyFont="1" applyBorder="1" applyAlignment="1">
      <alignment horizontal="center" vertical="center" textRotation="90"/>
    </xf>
    <xf numFmtId="0" fontId="30" fillId="0" borderId="19" xfId="0" applyFont="1" applyBorder="1" applyAlignment="1">
      <alignment horizontal="center" vertical="center" textRotation="90"/>
    </xf>
    <xf numFmtId="0" fontId="30" fillId="0" borderId="50" xfId="0" applyFont="1" applyBorder="1" applyAlignment="1">
      <alignment horizontal="center" vertical="center" textRotation="90"/>
    </xf>
    <xf numFmtId="0" fontId="0" fillId="0" borderId="3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4" xfId="0" applyBorder="1" applyAlignment="1">
      <alignment horizontal="center"/>
    </xf>
    <xf numFmtId="14" fontId="33" fillId="4" borderId="2" xfId="0" applyNumberFormat="1" applyFont="1" applyFill="1" applyBorder="1" applyAlignment="1">
      <alignment horizontal="left" vertical="center" wrapText="1" indent="1"/>
    </xf>
    <xf numFmtId="0" fontId="27" fillId="0" borderId="2" xfId="0" applyFont="1" applyBorder="1" applyAlignment="1">
      <alignment horizontal="left" vertical="center" wrapText="1" indent="1"/>
    </xf>
    <xf numFmtId="0" fontId="0" fillId="0" borderId="60" xfId="0" applyFont="1" applyFill="1" applyBorder="1" applyAlignment="1">
      <alignment horizontal="center" vertical="center" wrapText="1"/>
    </xf>
    <xf numFmtId="0" fontId="0" fillId="0" borderId="45" xfId="0" applyFill="1" applyBorder="1" applyAlignment="1">
      <alignment horizontal="center"/>
    </xf>
    <xf numFmtId="0" fontId="0" fillId="0" borderId="47" xfId="0" applyFill="1" applyBorder="1" applyAlignment="1">
      <alignment horizontal="center"/>
    </xf>
    <xf numFmtId="0" fontId="0" fillId="0" borderId="46" xfId="0" applyFill="1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35" fillId="0" borderId="59" xfId="0" applyFont="1" applyBorder="1" applyAlignment="1">
      <alignment horizontal="center" vertical="center" wrapText="1"/>
    </xf>
    <xf numFmtId="0" fontId="35" fillId="0" borderId="61" xfId="0" applyFont="1" applyBorder="1" applyAlignment="1">
      <alignment horizontal="center" vertical="center" wrapText="1"/>
    </xf>
    <xf numFmtId="0" fontId="0" fillId="0" borderId="62" xfId="0" applyFont="1" applyBorder="1" applyAlignment="1">
      <alignment horizontal="center" vertical="center" wrapText="1"/>
    </xf>
    <xf numFmtId="0" fontId="0" fillId="0" borderId="63" xfId="0" applyFont="1" applyBorder="1" applyAlignment="1">
      <alignment horizontal="center" vertical="center" wrapText="1"/>
    </xf>
    <xf numFmtId="0" fontId="0" fillId="0" borderId="64" xfId="0" applyFont="1" applyBorder="1" applyAlignment="1">
      <alignment horizontal="center" vertical="center" wrapText="1"/>
    </xf>
    <xf numFmtId="0" fontId="0" fillId="0" borderId="61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B21"/>
  <sheetViews>
    <sheetView zoomScaleNormal="100" zoomScaleSheetLayoutView="100" workbookViewId="0">
      <pane ySplit="4" topLeftCell="A5" activePane="bottomLeft" state="frozen"/>
      <selection pane="bottomLeft" activeCell="V3" sqref="V3:W3"/>
    </sheetView>
  </sheetViews>
  <sheetFormatPr defaultRowHeight="14.4" x14ac:dyDescent="0.3"/>
  <cols>
    <col min="1" max="1" width="4.6640625" customWidth="1"/>
    <col min="2" max="2" width="22.77734375" customWidth="1"/>
    <col min="3" max="3" width="6.77734375" customWidth="1"/>
    <col min="4" max="4" width="7.77734375" customWidth="1"/>
    <col min="5" max="5" width="24.21875" customWidth="1"/>
    <col min="6" max="6" width="21" style="87" customWidth="1"/>
    <col min="7" max="7" width="8.21875" customWidth="1"/>
    <col min="8" max="11" width="6.77734375" customWidth="1"/>
    <col min="12" max="12" width="6.77734375" style="39" customWidth="1"/>
    <col min="13" max="13" width="6.77734375" customWidth="1"/>
    <col min="14" max="14" width="6.77734375" style="39" customWidth="1"/>
    <col min="15" max="15" width="6.77734375" customWidth="1"/>
    <col min="16" max="16" width="6.77734375" style="39" customWidth="1"/>
    <col min="17" max="25" width="6.77734375" customWidth="1"/>
  </cols>
  <sheetData>
    <row r="1" spans="1:210" ht="15" thickBot="1" x14ac:dyDescent="0.35">
      <c r="A1" t="s">
        <v>183</v>
      </c>
    </row>
    <row r="2" spans="1:210" ht="55.95" customHeight="1" thickBot="1" x14ac:dyDescent="0.35">
      <c r="A2" s="316" t="s">
        <v>0</v>
      </c>
      <c r="B2" s="321" t="s">
        <v>1</v>
      </c>
      <c r="C2" s="322"/>
      <c r="D2" s="323"/>
      <c r="E2" s="43" t="s">
        <v>2</v>
      </c>
      <c r="F2" s="330" t="s">
        <v>46</v>
      </c>
      <c r="G2" s="319" t="s">
        <v>3</v>
      </c>
      <c r="H2" s="311" t="s">
        <v>138</v>
      </c>
      <c r="I2" s="312"/>
      <c r="J2" s="312"/>
      <c r="K2" s="313"/>
      <c r="L2" s="333" t="s">
        <v>139</v>
      </c>
      <c r="M2" s="334"/>
      <c r="N2" s="334"/>
      <c r="O2" s="334"/>
      <c r="P2" s="334"/>
      <c r="Q2" s="335"/>
      <c r="R2" s="311" t="s">
        <v>176</v>
      </c>
      <c r="S2" s="312"/>
      <c r="T2" s="312"/>
      <c r="U2" s="313"/>
      <c r="V2" s="311" t="s">
        <v>184</v>
      </c>
      <c r="W2" s="312"/>
      <c r="X2" s="312"/>
      <c r="Y2" s="313"/>
      <c r="Z2" s="51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</row>
    <row r="3" spans="1:210" ht="15" thickBot="1" x14ac:dyDescent="0.35">
      <c r="A3" s="317"/>
      <c r="B3" s="331" t="s">
        <v>4</v>
      </c>
      <c r="C3" s="328" t="s">
        <v>5</v>
      </c>
      <c r="D3" s="324" t="s">
        <v>45</v>
      </c>
      <c r="E3" s="326" t="s">
        <v>7</v>
      </c>
      <c r="F3" s="326"/>
      <c r="G3" s="320"/>
      <c r="H3" s="314" t="s">
        <v>8</v>
      </c>
      <c r="I3" s="314"/>
      <c r="J3" s="314" t="s">
        <v>9</v>
      </c>
      <c r="K3" s="314"/>
      <c r="L3" s="315" t="s">
        <v>8</v>
      </c>
      <c r="M3" s="315"/>
      <c r="N3" s="314" t="s">
        <v>116</v>
      </c>
      <c r="O3" s="314"/>
      <c r="P3" s="314" t="s">
        <v>9</v>
      </c>
      <c r="Q3" s="314"/>
      <c r="R3" s="314" t="s">
        <v>8</v>
      </c>
      <c r="S3" s="314"/>
      <c r="T3" s="314" t="s">
        <v>9</v>
      </c>
      <c r="U3" s="314"/>
      <c r="V3" s="314" t="s">
        <v>8</v>
      </c>
      <c r="W3" s="314"/>
      <c r="X3" s="314" t="s">
        <v>9</v>
      </c>
      <c r="Y3" s="314"/>
      <c r="Z3" s="52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  <c r="BS3" s="50"/>
      <c r="BT3" s="50"/>
      <c r="BU3" s="50"/>
      <c r="BV3" s="50"/>
      <c r="BW3" s="50"/>
      <c r="BX3" s="50"/>
      <c r="BY3" s="50"/>
      <c r="BZ3" s="50"/>
      <c r="CA3" s="50"/>
      <c r="CB3" s="50"/>
      <c r="CC3" s="50"/>
      <c r="CD3" s="50"/>
      <c r="CE3" s="50"/>
      <c r="CF3" s="50"/>
      <c r="CG3" s="50"/>
      <c r="CH3" s="50"/>
      <c r="CI3" s="50"/>
      <c r="CJ3" s="50"/>
      <c r="CK3" s="50"/>
      <c r="CL3" s="50"/>
      <c r="CM3" s="50"/>
      <c r="CN3" s="50"/>
      <c r="CO3" s="50"/>
      <c r="CP3" s="50"/>
      <c r="CQ3" s="50"/>
      <c r="CR3" s="50"/>
      <c r="CS3" s="50"/>
      <c r="CT3" s="50"/>
      <c r="CU3" s="50"/>
      <c r="CV3" s="50"/>
      <c r="CW3" s="50"/>
      <c r="CX3" s="50"/>
      <c r="CY3" s="50"/>
      <c r="CZ3" s="50"/>
      <c r="DA3" s="50"/>
      <c r="DB3" s="50"/>
      <c r="DC3" s="50"/>
      <c r="DD3" s="50"/>
      <c r="DE3" s="50"/>
      <c r="DF3" s="50"/>
      <c r="DG3" s="50"/>
      <c r="DH3" s="50"/>
      <c r="DI3" s="50"/>
      <c r="DJ3" s="50"/>
      <c r="DK3" s="50"/>
      <c r="DL3" s="50"/>
      <c r="DM3" s="50"/>
      <c r="DN3" s="50"/>
      <c r="DO3" s="50"/>
      <c r="DP3" s="50"/>
      <c r="DQ3" s="50"/>
      <c r="DR3" s="50"/>
      <c r="DS3" s="50"/>
      <c r="DT3" s="50"/>
      <c r="DU3" s="50"/>
      <c r="DV3" s="50"/>
      <c r="DW3" s="50"/>
      <c r="DX3" s="50"/>
      <c r="DY3" s="50"/>
      <c r="DZ3" s="50"/>
      <c r="EA3" s="50"/>
      <c r="EB3" s="50"/>
      <c r="EC3" s="50"/>
      <c r="ED3" s="50"/>
      <c r="EE3" s="50"/>
      <c r="EF3" s="50"/>
      <c r="EG3" s="50"/>
      <c r="EH3" s="50"/>
      <c r="EI3" s="50"/>
      <c r="EJ3" s="50"/>
      <c r="EK3" s="50"/>
      <c r="EL3" s="50"/>
      <c r="EM3" s="50"/>
      <c r="EN3" s="50"/>
      <c r="EO3" s="50"/>
      <c r="EP3" s="50"/>
      <c r="EQ3" s="50"/>
      <c r="ER3" s="50"/>
      <c r="ES3" s="50"/>
      <c r="ET3" s="50"/>
      <c r="EU3" s="50"/>
      <c r="EV3" s="50"/>
      <c r="EW3" s="50"/>
      <c r="EX3" s="50"/>
      <c r="EY3" s="50"/>
      <c r="EZ3" s="50"/>
      <c r="FA3" s="50"/>
      <c r="FB3" s="50"/>
      <c r="FC3" s="50"/>
      <c r="FD3" s="50"/>
      <c r="FE3" s="50"/>
      <c r="FF3" s="50"/>
      <c r="FG3" s="50"/>
      <c r="FH3" s="50"/>
      <c r="FI3" s="50"/>
      <c r="FJ3" s="50"/>
      <c r="FK3" s="50"/>
      <c r="FL3" s="50"/>
      <c r="FM3" s="50"/>
      <c r="FN3" s="50"/>
      <c r="FO3" s="50"/>
      <c r="FP3" s="50"/>
      <c r="FQ3" s="50"/>
      <c r="FR3" s="50"/>
      <c r="FS3" s="50"/>
      <c r="FT3" s="50"/>
      <c r="FU3" s="50"/>
      <c r="FV3" s="50"/>
      <c r="FW3" s="50"/>
      <c r="FX3" s="50"/>
      <c r="FY3" s="50"/>
      <c r="FZ3" s="50"/>
      <c r="GA3" s="50"/>
      <c r="GB3" s="50"/>
      <c r="GC3" s="50"/>
      <c r="GD3" s="50"/>
      <c r="GE3" s="50"/>
      <c r="GF3" s="50"/>
      <c r="GG3" s="50"/>
      <c r="GH3" s="50"/>
      <c r="GI3" s="50"/>
      <c r="GJ3" s="50"/>
      <c r="GK3" s="50"/>
      <c r="GL3" s="50"/>
      <c r="GM3" s="50"/>
      <c r="GN3" s="50"/>
      <c r="GO3" s="50"/>
      <c r="GP3" s="50"/>
      <c r="GQ3" s="50"/>
      <c r="GR3" s="50"/>
      <c r="GS3" s="50"/>
      <c r="GT3" s="50"/>
      <c r="GU3" s="50"/>
      <c r="GV3" s="50"/>
      <c r="GW3" s="50"/>
      <c r="GX3" s="50"/>
      <c r="GY3" s="50"/>
      <c r="GZ3" s="50"/>
      <c r="HA3" s="50"/>
      <c r="HB3" s="50"/>
    </row>
    <row r="4" spans="1:210" ht="15" thickBot="1" x14ac:dyDescent="0.35">
      <c r="A4" s="318"/>
      <c r="B4" s="332"/>
      <c r="C4" s="329"/>
      <c r="D4" s="325"/>
      <c r="E4" s="327"/>
      <c r="F4" s="327"/>
      <c r="G4" s="320"/>
      <c r="H4" s="112" t="s">
        <v>11</v>
      </c>
      <c r="I4" s="77" t="s">
        <v>12</v>
      </c>
      <c r="J4" s="78" t="s">
        <v>11</v>
      </c>
      <c r="K4" s="77" t="s">
        <v>12</v>
      </c>
      <c r="L4" s="112" t="s">
        <v>11</v>
      </c>
      <c r="M4" s="77" t="s">
        <v>12</v>
      </c>
      <c r="N4" s="112" t="s">
        <v>11</v>
      </c>
      <c r="O4" s="77" t="s">
        <v>12</v>
      </c>
      <c r="P4" s="112" t="s">
        <v>11</v>
      </c>
      <c r="Q4" s="77" t="s">
        <v>12</v>
      </c>
      <c r="R4" s="112" t="s">
        <v>11</v>
      </c>
      <c r="S4" s="77" t="s">
        <v>12</v>
      </c>
      <c r="T4" s="78" t="s">
        <v>11</v>
      </c>
      <c r="U4" s="77" t="s">
        <v>12</v>
      </c>
      <c r="V4" s="112" t="s">
        <v>11</v>
      </c>
      <c r="W4" s="77" t="s">
        <v>12</v>
      </c>
      <c r="X4" s="78" t="s">
        <v>11</v>
      </c>
      <c r="Y4" s="77" t="s">
        <v>12</v>
      </c>
      <c r="Z4" s="52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  <c r="GV4" s="50"/>
      <c r="GW4" s="50"/>
      <c r="GX4" s="50"/>
      <c r="GY4" s="50"/>
      <c r="GZ4" s="50"/>
      <c r="HA4" s="50"/>
      <c r="HB4" s="50"/>
    </row>
    <row r="5" spans="1:210" s="49" customFormat="1" ht="18.75" customHeight="1" x14ac:dyDescent="0.3">
      <c r="A5" s="43">
        <f t="shared" ref="A5:A18" si="0">RANK(G5,G$5:G$19,0)</f>
        <v>1</v>
      </c>
      <c r="B5" s="83" t="s">
        <v>101</v>
      </c>
      <c r="C5" s="62">
        <v>2000</v>
      </c>
      <c r="D5" s="63" t="s">
        <v>13</v>
      </c>
      <c r="E5" s="64" t="s">
        <v>102</v>
      </c>
      <c r="F5" s="92" t="s">
        <v>69</v>
      </c>
      <c r="G5" s="163">
        <f>M5+Q5+S5+U5+W5+Y5</f>
        <v>1001</v>
      </c>
      <c r="H5" s="114"/>
      <c r="I5" s="274"/>
      <c r="J5" s="290"/>
      <c r="K5" s="274"/>
      <c r="L5" s="292">
        <v>66.7</v>
      </c>
      <c r="M5" s="191">
        <v>167</v>
      </c>
      <c r="N5" s="293"/>
      <c r="O5" s="191"/>
      <c r="P5" s="293">
        <v>70.599999999999994</v>
      </c>
      <c r="Q5" s="191">
        <v>156</v>
      </c>
      <c r="R5" s="256">
        <v>68.099999999999994</v>
      </c>
      <c r="S5" s="257">
        <v>181</v>
      </c>
      <c r="T5" s="294">
        <v>72.2</v>
      </c>
      <c r="U5" s="257">
        <v>172</v>
      </c>
      <c r="V5" s="275">
        <v>68</v>
      </c>
      <c r="W5" s="276">
        <v>180</v>
      </c>
      <c r="X5" s="296">
        <v>69.5</v>
      </c>
      <c r="Y5" s="276">
        <v>145</v>
      </c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/>
      <c r="DE5" s="50"/>
      <c r="DF5" s="50"/>
      <c r="DG5" s="50"/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0"/>
      <c r="DT5" s="50"/>
      <c r="DU5" s="50"/>
      <c r="DV5" s="50"/>
      <c r="DW5" s="50"/>
      <c r="DX5" s="50"/>
      <c r="DY5" s="50"/>
      <c r="DZ5" s="50"/>
      <c r="EA5" s="50"/>
      <c r="EB5" s="50"/>
      <c r="EC5" s="50"/>
      <c r="ED5" s="50"/>
      <c r="EE5" s="50"/>
      <c r="EF5" s="50"/>
      <c r="EG5" s="50"/>
      <c r="EH5" s="50"/>
      <c r="EI5" s="50"/>
      <c r="EJ5" s="50"/>
      <c r="EK5" s="50"/>
      <c r="EL5" s="50"/>
      <c r="EM5" s="50"/>
      <c r="EN5" s="50"/>
      <c r="EO5" s="50"/>
      <c r="EP5" s="50"/>
      <c r="EQ5" s="50"/>
      <c r="ER5" s="50"/>
      <c r="ES5" s="50"/>
      <c r="ET5" s="50"/>
      <c r="EU5" s="50"/>
      <c r="EV5" s="50"/>
      <c r="EW5" s="50"/>
      <c r="EX5" s="50"/>
      <c r="EY5" s="50"/>
      <c r="EZ5" s="50"/>
      <c r="FA5" s="50"/>
      <c r="FB5" s="50"/>
      <c r="FC5" s="50"/>
      <c r="FD5" s="50"/>
      <c r="FE5" s="50"/>
      <c r="FF5" s="50"/>
      <c r="FG5" s="50"/>
      <c r="FH5" s="50"/>
      <c r="FI5" s="50"/>
      <c r="FJ5" s="50"/>
      <c r="FK5" s="50"/>
      <c r="FL5" s="50"/>
      <c r="FM5" s="50"/>
      <c r="FN5" s="50"/>
      <c r="FO5" s="50"/>
      <c r="FP5" s="50"/>
      <c r="FQ5" s="50"/>
      <c r="FR5" s="50"/>
      <c r="FS5" s="50"/>
      <c r="FT5" s="50"/>
      <c r="FU5" s="50"/>
      <c r="FV5" s="50"/>
      <c r="FW5" s="50"/>
      <c r="FX5" s="50"/>
      <c r="FY5" s="50"/>
      <c r="FZ5" s="50"/>
      <c r="GA5" s="50"/>
      <c r="GB5" s="50"/>
      <c r="GC5" s="50"/>
      <c r="GD5" s="50"/>
      <c r="GE5" s="50"/>
      <c r="GF5" s="50"/>
      <c r="GG5" s="50"/>
      <c r="GH5" s="50"/>
      <c r="GI5" s="50"/>
      <c r="GJ5" s="50"/>
      <c r="GK5" s="50"/>
      <c r="GL5" s="50"/>
      <c r="GM5" s="50"/>
      <c r="GN5" s="50"/>
      <c r="GO5" s="50"/>
      <c r="GP5" s="50"/>
      <c r="GQ5" s="50"/>
      <c r="GR5" s="50"/>
      <c r="GS5" s="50"/>
      <c r="GT5" s="50"/>
      <c r="GU5" s="50"/>
      <c r="GV5" s="50"/>
      <c r="GW5" s="50"/>
      <c r="GX5" s="50"/>
      <c r="GY5" s="50"/>
      <c r="GZ5" s="50"/>
      <c r="HA5" s="50"/>
      <c r="HB5" s="50"/>
    </row>
    <row r="6" spans="1:210" s="50" customFormat="1" ht="18.75" customHeight="1" x14ac:dyDescent="0.3">
      <c r="A6" s="272">
        <f t="shared" si="0"/>
        <v>2</v>
      </c>
      <c r="B6" s="85" t="s">
        <v>55</v>
      </c>
      <c r="C6" s="95">
        <v>1980</v>
      </c>
      <c r="D6" s="96" t="s">
        <v>13</v>
      </c>
      <c r="E6" s="64" t="s">
        <v>56</v>
      </c>
      <c r="F6" s="92" t="s">
        <v>58</v>
      </c>
      <c r="G6" s="109">
        <f>M6+O6+Q6+S6+Y6+W6</f>
        <v>879</v>
      </c>
      <c r="H6" s="115"/>
      <c r="I6" s="289"/>
      <c r="J6" s="291"/>
      <c r="K6" s="289"/>
      <c r="L6" s="198">
        <v>65</v>
      </c>
      <c r="M6" s="288">
        <v>150</v>
      </c>
      <c r="N6" s="200">
        <v>65.400000000000006</v>
      </c>
      <c r="O6" s="288">
        <v>154</v>
      </c>
      <c r="P6" s="200">
        <v>69.400000000000006</v>
      </c>
      <c r="Q6" s="288">
        <v>144</v>
      </c>
      <c r="R6" s="258">
        <v>63.9</v>
      </c>
      <c r="S6" s="108">
        <v>139</v>
      </c>
      <c r="T6" s="295">
        <v>67.2</v>
      </c>
      <c r="U6" s="255">
        <v>122</v>
      </c>
      <c r="V6" s="277">
        <v>66.2</v>
      </c>
      <c r="W6" s="108">
        <v>162</v>
      </c>
      <c r="X6" s="280">
        <v>68</v>
      </c>
      <c r="Y6" s="108">
        <v>130</v>
      </c>
    </row>
    <row r="7" spans="1:210" s="50" customFormat="1" ht="18.75" customHeight="1" x14ac:dyDescent="0.3">
      <c r="A7" s="235">
        <f t="shared" si="0"/>
        <v>3</v>
      </c>
      <c r="B7" s="111" t="s">
        <v>52</v>
      </c>
      <c r="C7" s="62">
        <v>1984</v>
      </c>
      <c r="D7" s="63" t="s">
        <v>10</v>
      </c>
      <c r="E7" s="64" t="s">
        <v>179</v>
      </c>
      <c r="F7" s="92" t="s">
        <v>181</v>
      </c>
      <c r="G7" s="109">
        <f>S7+U7+W7+Y7</f>
        <v>841</v>
      </c>
      <c r="H7" s="115"/>
      <c r="I7" s="108"/>
      <c r="J7" s="116"/>
      <c r="K7" s="108"/>
      <c r="L7" s="198"/>
      <c r="M7" s="196"/>
      <c r="N7" s="200"/>
      <c r="O7" s="196"/>
      <c r="P7" s="200"/>
      <c r="Q7" s="196"/>
      <c r="R7" s="258">
        <v>70.5</v>
      </c>
      <c r="S7" s="255">
        <v>205</v>
      </c>
      <c r="T7" s="259">
        <v>76.8</v>
      </c>
      <c r="U7" s="255">
        <v>218</v>
      </c>
      <c r="V7" s="277">
        <v>72.400000000000006</v>
      </c>
      <c r="W7" s="278">
        <v>224</v>
      </c>
      <c r="X7" s="281">
        <v>74.400000000000006</v>
      </c>
      <c r="Y7" s="278">
        <v>194</v>
      </c>
    </row>
    <row r="8" spans="1:210" s="50" customFormat="1" ht="18.45" customHeight="1" x14ac:dyDescent="0.3">
      <c r="A8" s="235">
        <f t="shared" si="0"/>
        <v>4</v>
      </c>
      <c r="B8" s="111" t="s">
        <v>55</v>
      </c>
      <c r="C8" s="62">
        <v>1980</v>
      </c>
      <c r="D8" s="63" t="s">
        <v>13</v>
      </c>
      <c r="E8" s="64" t="s">
        <v>57</v>
      </c>
      <c r="F8" s="92" t="s">
        <v>58</v>
      </c>
      <c r="G8" s="109">
        <f>M8+Y8+Q8+S8+U8+W8</f>
        <v>729</v>
      </c>
      <c r="H8" s="115"/>
      <c r="I8" s="145"/>
      <c r="J8" s="117"/>
      <c r="K8" s="108"/>
      <c r="L8" s="195">
        <v>61</v>
      </c>
      <c r="M8" s="288">
        <v>110</v>
      </c>
      <c r="N8" s="197">
        <v>60.1</v>
      </c>
      <c r="O8" s="196">
        <v>101</v>
      </c>
      <c r="P8" s="197">
        <v>66.8</v>
      </c>
      <c r="Q8" s="288">
        <v>118</v>
      </c>
      <c r="R8" s="258">
        <v>62.9</v>
      </c>
      <c r="S8" s="108">
        <v>129</v>
      </c>
      <c r="T8" s="261">
        <v>67.400000000000006</v>
      </c>
      <c r="U8" s="108">
        <v>124</v>
      </c>
      <c r="V8" s="277">
        <v>64.5</v>
      </c>
      <c r="W8" s="108">
        <v>145</v>
      </c>
      <c r="X8" s="280">
        <v>65.3</v>
      </c>
      <c r="Y8" s="108">
        <v>103</v>
      </c>
    </row>
    <row r="9" spans="1:210" s="50" customFormat="1" ht="18.45" customHeight="1" x14ac:dyDescent="0.3">
      <c r="A9" s="235">
        <f t="shared" si="0"/>
        <v>5</v>
      </c>
      <c r="B9" s="111" t="s">
        <v>59</v>
      </c>
      <c r="C9" s="62">
        <v>1980</v>
      </c>
      <c r="D9" s="63" t="s">
        <v>13</v>
      </c>
      <c r="E9" s="64" t="s">
        <v>60</v>
      </c>
      <c r="F9" s="92" t="s">
        <v>58</v>
      </c>
      <c r="G9" s="109">
        <f>M9+O9+Q9+S9+U9+W9</f>
        <v>707</v>
      </c>
      <c r="H9" s="115"/>
      <c r="I9" s="144"/>
      <c r="J9" s="116"/>
      <c r="K9" s="108"/>
      <c r="L9" s="198">
        <v>61</v>
      </c>
      <c r="M9" s="288">
        <v>110</v>
      </c>
      <c r="N9" s="200">
        <v>61.4</v>
      </c>
      <c r="O9" s="288">
        <v>114</v>
      </c>
      <c r="P9" s="200">
        <v>66.400000000000006</v>
      </c>
      <c r="Q9" s="288">
        <v>114</v>
      </c>
      <c r="R9" s="258">
        <v>62.3</v>
      </c>
      <c r="S9" s="108">
        <v>123</v>
      </c>
      <c r="T9" s="259">
        <v>66.400000000000006</v>
      </c>
      <c r="U9" s="108">
        <v>114</v>
      </c>
      <c r="V9" s="277">
        <v>63.2</v>
      </c>
      <c r="W9" s="108">
        <v>132</v>
      </c>
      <c r="X9" s="281">
        <v>65.2</v>
      </c>
      <c r="Y9" s="278">
        <v>102</v>
      </c>
    </row>
    <row r="10" spans="1:210" s="50" customFormat="1" ht="18.45" customHeight="1" x14ac:dyDescent="0.3">
      <c r="A10" s="143">
        <f t="shared" si="0"/>
        <v>6</v>
      </c>
      <c r="B10" s="111" t="s">
        <v>59</v>
      </c>
      <c r="C10" s="62">
        <v>1980</v>
      </c>
      <c r="D10" s="63" t="s">
        <v>13</v>
      </c>
      <c r="E10" s="64" t="s">
        <v>180</v>
      </c>
      <c r="F10" s="92" t="s">
        <v>58</v>
      </c>
      <c r="G10" s="164">
        <f>S10+U10+W10+Y10</f>
        <v>522</v>
      </c>
      <c r="H10" s="115"/>
      <c r="I10" s="165"/>
      <c r="J10" s="125"/>
      <c r="K10" s="165"/>
      <c r="L10" s="195"/>
      <c r="M10" s="196"/>
      <c r="N10" s="197"/>
      <c r="O10" s="196"/>
      <c r="P10" s="197"/>
      <c r="Q10" s="196"/>
      <c r="R10" s="258">
        <v>63.2</v>
      </c>
      <c r="S10" s="255">
        <v>132</v>
      </c>
      <c r="T10" s="260">
        <v>65.2</v>
      </c>
      <c r="U10" s="255">
        <v>102</v>
      </c>
      <c r="V10" s="277">
        <v>66.3</v>
      </c>
      <c r="W10" s="278">
        <v>163</v>
      </c>
      <c r="X10" s="279">
        <v>67.5</v>
      </c>
      <c r="Y10" s="278">
        <v>125</v>
      </c>
    </row>
    <row r="11" spans="1:210" s="50" customFormat="1" ht="18.45" customHeight="1" x14ac:dyDescent="0.3">
      <c r="A11" s="171">
        <f t="shared" si="0"/>
        <v>7</v>
      </c>
      <c r="B11" s="111" t="s">
        <v>21</v>
      </c>
      <c r="C11" s="62" t="s">
        <v>105</v>
      </c>
      <c r="D11" s="63" t="s">
        <v>13</v>
      </c>
      <c r="E11" s="64" t="s">
        <v>108</v>
      </c>
      <c r="F11" s="92" t="s">
        <v>47</v>
      </c>
      <c r="G11" s="109">
        <f>M11+O11+Q11+S11</f>
        <v>516</v>
      </c>
      <c r="H11" s="115"/>
      <c r="I11" s="108"/>
      <c r="J11" s="116"/>
      <c r="K11" s="108"/>
      <c r="L11" s="198">
        <v>61.3</v>
      </c>
      <c r="M11" s="196">
        <v>113</v>
      </c>
      <c r="N11" s="200">
        <v>62</v>
      </c>
      <c r="O11" s="196">
        <v>120</v>
      </c>
      <c r="P11" s="200">
        <v>67.3</v>
      </c>
      <c r="Q11" s="196">
        <v>123</v>
      </c>
      <c r="R11" s="258">
        <v>66</v>
      </c>
      <c r="S11" s="255">
        <v>160</v>
      </c>
      <c r="T11" s="270" t="s">
        <v>182</v>
      </c>
      <c r="U11" s="271" t="s">
        <v>54</v>
      </c>
      <c r="V11" s="277"/>
      <c r="W11" s="278"/>
      <c r="X11" s="281"/>
      <c r="Y11" s="278"/>
    </row>
    <row r="12" spans="1:210" s="50" customFormat="1" ht="18.45" customHeight="1" x14ac:dyDescent="0.3">
      <c r="A12" s="124">
        <f t="shared" si="0"/>
        <v>8</v>
      </c>
      <c r="B12" s="111" t="s">
        <v>52</v>
      </c>
      <c r="C12" s="62">
        <v>1984</v>
      </c>
      <c r="D12" s="63" t="s">
        <v>10</v>
      </c>
      <c r="E12" s="64" t="s">
        <v>140</v>
      </c>
      <c r="F12" s="92" t="s">
        <v>181</v>
      </c>
      <c r="G12" s="164">
        <f>M12+Q12</f>
        <v>354</v>
      </c>
      <c r="H12" s="115"/>
      <c r="I12" s="165"/>
      <c r="J12" s="125"/>
      <c r="K12" s="165"/>
      <c r="L12" s="195">
        <v>67.599999999999994</v>
      </c>
      <c r="M12" s="196">
        <v>176</v>
      </c>
      <c r="N12" s="197"/>
      <c r="O12" s="196"/>
      <c r="P12" s="197">
        <v>72.8</v>
      </c>
      <c r="Q12" s="196">
        <v>178</v>
      </c>
      <c r="R12" s="258"/>
      <c r="S12" s="255"/>
      <c r="T12" s="260"/>
      <c r="U12" s="255"/>
      <c r="V12" s="277"/>
      <c r="W12" s="278"/>
      <c r="X12" s="279"/>
      <c r="Y12" s="278"/>
    </row>
    <row r="13" spans="1:210" s="50" customFormat="1" ht="18.75" customHeight="1" x14ac:dyDescent="0.3">
      <c r="A13" s="185">
        <f t="shared" si="0"/>
        <v>9</v>
      </c>
      <c r="B13" s="61" t="s">
        <v>48</v>
      </c>
      <c r="C13" s="62">
        <v>1992</v>
      </c>
      <c r="D13" s="63" t="s">
        <v>10</v>
      </c>
      <c r="E13" s="64" t="s">
        <v>49</v>
      </c>
      <c r="F13" s="92" t="s">
        <v>50</v>
      </c>
      <c r="G13" s="109">
        <f>I13+K13</f>
        <v>307</v>
      </c>
      <c r="H13" s="115">
        <v>65.400000000000006</v>
      </c>
      <c r="I13" s="174">
        <v>154</v>
      </c>
      <c r="J13" s="208">
        <v>70.3</v>
      </c>
      <c r="K13" s="209">
        <v>153</v>
      </c>
      <c r="L13" s="198"/>
      <c r="M13" s="210"/>
      <c r="N13" s="200"/>
      <c r="O13" s="196"/>
      <c r="P13" s="200"/>
      <c r="Q13" s="196"/>
      <c r="R13" s="258"/>
      <c r="S13" s="255"/>
      <c r="T13" s="262"/>
      <c r="U13" s="263"/>
      <c r="V13" s="277"/>
      <c r="W13" s="278"/>
      <c r="X13" s="282"/>
      <c r="Y13" s="283"/>
    </row>
    <row r="14" spans="1:210" s="50" customFormat="1" ht="18.75" customHeight="1" x14ac:dyDescent="0.3">
      <c r="A14" s="149">
        <f t="shared" si="0"/>
        <v>10</v>
      </c>
      <c r="B14" s="61" t="s">
        <v>18</v>
      </c>
      <c r="C14" s="62">
        <v>1996</v>
      </c>
      <c r="D14" s="63" t="s">
        <v>13</v>
      </c>
      <c r="E14" s="64" t="s">
        <v>185</v>
      </c>
      <c r="F14" s="92" t="s">
        <v>47</v>
      </c>
      <c r="G14" s="109">
        <f>W14</f>
        <v>156</v>
      </c>
      <c r="H14" s="115"/>
      <c r="I14" s="108"/>
      <c r="J14" s="116"/>
      <c r="K14" s="108"/>
      <c r="L14" s="198"/>
      <c r="M14" s="196"/>
      <c r="N14" s="200"/>
      <c r="O14" s="196"/>
      <c r="P14" s="200"/>
      <c r="Q14" s="196"/>
      <c r="R14" s="258"/>
      <c r="S14" s="255"/>
      <c r="T14" s="259"/>
      <c r="U14" s="255"/>
      <c r="V14" s="277">
        <v>65.599999999999994</v>
      </c>
      <c r="W14" s="278">
        <v>156</v>
      </c>
      <c r="X14" s="281"/>
      <c r="Y14" s="278"/>
    </row>
    <row r="15" spans="1:210" s="50" customFormat="1" ht="18.75" customHeight="1" x14ac:dyDescent="0.3">
      <c r="A15" s="272">
        <f t="shared" si="0"/>
        <v>11</v>
      </c>
      <c r="B15" s="61" t="s">
        <v>186</v>
      </c>
      <c r="C15" s="62">
        <v>1981</v>
      </c>
      <c r="D15" s="63" t="s">
        <v>10</v>
      </c>
      <c r="E15" s="64" t="s">
        <v>187</v>
      </c>
      <c r="F15" s="92" t="s">
        <v>47</v>
      </c>
      <c r="G15" s="109">
        <f>W15</f>
        <v>139</v>
      </c>
      <c r="H15" s="115"/>
      <c r="I15" s="108"/>
      <c r="J15" s="116"/>
      <c r="K15" s="108"/>
      <c r="L15" s="198"/>
      <c r="M15" s="196"/>
      <c r="N15" s="200"/>
      <c r="O15" s="196"/>
      <c r="P15" s="200"/>
      <c r="Q15" s="196"/>
      <c r="R15" s="258"/>
      <c r="S15" s="255"/>
      <c r="T15" s="259"/>
      <c r="U15" s="255"/>
      <c r="V15" s="277">
        <v>63.9</v>
      </c>
      <c r="W15" s="278">
        <v>139</v>
      </c>
      <c r="X15" s="281"/>
      <c r="Y15" s="278"/>
    </row>
    <row r="16" spans="1:210" s="50" customFormat="1" ht="18.75" customHeight="1" x14ac:dyDescent="0.3">
      <c r="A16" s="272">
        <f t="shared" si="0"/>
        <v>12</v>
      </c>
      <c r="B16" s="61" t="s">
        <v>61</v>
      </c>
      <c r="C16" s="62">
        <v>1999</v>
      </c>
      <c r="D16" s="63" t="s">
        <v>13</v>
      </c>
      <c r="E16" s="64" t="s">
        <v>62</v>
      </c>
      <c r="F16" s="92" t="s">
        <v>63</v>
      </c>
      <c r="G16" s="109">
        <f>M16+O16</f>
        <v>84</v>
      </c>
      <c r="H16" s="115"/>
      <c r="I16" s="108"/>
      <c r="J16" s="116"/>
      <c r="K16" s="108"/>
      <c r="L16" s="198">
        <v>55</v>
      </c>
      <c r="M16" s="196">
        <v>0</v>
      </c>
      <c r="N16" s="200">
        <v>58.4</v>
      </c>
      <c r="O16" s="196">
        <v>84</v>
      </c>
      <c r="P16" s="200"/>
      <c r="Q16" s="196"/>
      <c r="R16" s="258"/>
      <c r="S16" s="255"/>
      <c r="T16" s="259"/>
      <c r="U16" s="255"/>
      <c r="V16" s="277"/>
      <c r="W16" s="278"/>
      <c r="X16" s="281"/>
      <c r="Y16" s="278"/>
    </row>
    <row r="17" spans="1:206" s="50" customFormat="1" ht="18.75" customHeight="1" x14ac:dyDescent="0.3">
      <c r="A17" s="272">
        <f t="shared" si="0"/>
        <v>13</v>
      </c>
      <c r="B17" s="61" t="s">
        <v>188</v>
      </c>
      <c r="C17" s="62">
        <v>1986</v>
      </c>
      <c r="D17" s="63" t="s">
        <v>13</v>
      </c>
      <c r="E17" s="64" t="s">
        <v>189</v>
      </c>
      <c r="F17" s="92" t="s">
        <v>181</v>
      </c>
      <c r="G17" s="109">
        <f>W17</f>
        <v>0</v>
      </c>
      <c r="H17" s="115"/>
      <c r="I17" s="108"/>
      <c r="J17" s="116"/>
      <c r="K17" s="108"/>
      <c r="L17" s="198"/>
      <c r="M17" s="196"/>
      <c r="N17" s="200"/>
      <c r="O17" s="196"/>
      <c r="P17" s="200"/>
      <c r="Q17" s="196"/>
      <c r="R17" s="258"/>
      <c r="S17" s="255"/>
      <c r="T17" s="259"/>
      <c r="U17" s="255"/>
      <c r="V17" s="277">
        <v>56.4</v>
      </c>
      <c r="W17" s="278">
        <v>0</v>
      </c>
      <c r="X17" s="281"/>
      <c r="Y17" s="278"/>
    </row>
    <row r="18" spans="1:206" s="50" customFormat="1" ht="18.75" customHeight="1" x14ac:dyDescent="0.3">
      <c r="A18" s="149">
        <f t="shared" si="0"/>
        <v>13</v>
      </c>
      <c r="B18" s="61" t="s">
        <v>64</v>
      </c>
      <c r="C18" s="62">
        <v>1987</v>
      </c>
      <c r="D18" s="63" t="s">
        <v>13</v>
      </c>
      <c r="E18" s="64" t="s">
        <v>65</v>
      </c>
      <c r="F18" s="92" t="s">
        <v>181</v>
      </c>
      <c r="G18" s="109">
        <f>M18</f>
        <v>0</v>
      </c>
      <c r="H18" s="115"/>
      <c r="I18" s="108"/>
      <c r="J18" s="116"/>
      <c r="K18" s="108"/>
      <c r="L18" s="198">
        <v>57.3</v>
      </c>
      <c r="M18" s="196">
        <v>0</v>
      </c>
      <c r="N18" s="206" t="s">
        <v>141</v>
      </c>
      <c r="O18" s="207" t="s">
        <v>54</v>
      </c>
      <c r="P18" s="200"/>
      <c r="Q18" s="196"/>
      <c r="R18" s="258"/>
      <c r="S18" s="255"/>
      <c r="T18" s="259"/>
      <c r="U18" s="255"/>
      <c r="V18" s="287" t="s">
        <v>190</v>
      </c>
      <c r="W18" s="283" t="s">
        <v>54</v>
      </c>
      <c r="X18" s="281"/>
      <c r="Y18" s="278"/>
    </row>
    <row r="19" spans="1:206" s="50" customFormat="1" ht="18.75" customHeight="1" thickBot="1" x14ac:dyDescent="0.35">
      <c r="A19" s="126"/>
      <c r="B19" s="135"/>
      <c r="C19" s="136"/>
      <c r="D19" s="137"/>
      <c r="E19" s="129"/>
      <c r="F19" s="138"/>
      <c r="G19" s="139"/>
      <c r="H19" s="131"/>
      <c r="I19" s="132"/>
      <c r="J19" s="140"/>
      <c r="K19" s="132"/>
      <c r="L19" s="202"/>
      <c r="M19" s="203"/>
      <c r="N19" s="204"/>
      <c r="O19" s="203"/>
      <c r="P19" s="204"/>
      <c r="Q19" s="203"/>
      <c r="R19" s="264"/>
      <c r="S19" s="265"/>
      <c r="T19" s="266"/>
      <c r="U19" s="265"/>
      <c r="V19" s="284"/>
      <c r="W19" s="285"/>
      <c r="X19" s="286"/>
      <c r="Y19" s="285"/>
    </row>
    <row r="20" spans="1:206" x14ac:dyDescent="0.3"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  <c r="CJ20" s="50"/>
      <c r="CK20" s="50"/>
      <c r="CL20" s="50"/>
      <c r="CM20" s="50"/>
      <c r="CN20" s="50"/>
      <c r="CO20" s="50"/>
      <c r="CP20" s="50"/>
      <c r="CQ20" s="50"/>
      <c r="CR20" s="50"/>
      <c r="CS20" s="50"/>
      <c r="CT20" s="50"/>
      <c r="CU20" s="50"/>
      <c r="CV20" s="50"/>
      <c r="CW20" s="50"/>
      <c r="CX20" s="50"/>
      <c r="CY20" s="50"/>
      <c r="CZ20" s="50"/>
      <c r="DA20" s="50"/>
      <c r="DB20" s="50"/>
      <c r="DC20" s="50"/>
      <c r="DD20" s="50"/>
      <c r="DE20" s="50"/>
      <c r="DF20" s="50"/>
      <c r="DG20" s="50"/>
      <c r="DH20" s="50"/>
      <c r="DI20" s="50"/>
      <c r="DJ20" s="50"/>
      <c r="DK20" s="50"/>
      <c r="DL20" s="50"/>
      <c r="DM20" s="50"/>
      <c r="DN20" s="50"/>
      <c r="DO20" s="50"/>
      <c r="DP20" s="50"/>
      <c r="DQ20" s="50"/>
      <c r="DR20" s="50"/>
      <c r="DS20" s="50"/>
      <c r="DT20" s="50"/>
      <c r="DU20" s="50"/>
      <c r="DV20" s="50"/>
      <c r="DW20" s="50"/>
      <c r="DX20" s="50"/>
      <c r="DY20" s="50"/>
      <c r="DZ20" s="50"/>
      <c r="EA20" s="50"/>
      <c r="EB20" s="50"/>
      <c r="EC20" s="50"/>
      <c r="ED20" s="50"/>
      <c r="EE20" s="50"/>
      <c r="EF20" s="50"/>
      <c r="EG20" s="50"/>
      <c r="EH20" s="50"/>
      <c r="EI20" s="50"/>
      <c r="EJ20" s="50"/>
      <c r="EK20" s="50"/>
      <c r="EL20" s="50"/>
      <c r="EM20" s="50"/>
      <c r="EN20" s="50"/>
      <c r="EO20" s="50"/>
      <c r="EP20" s="50"/>
      <c r="EQ20" s="50"/>
      <c r="ER20" s="50"/>
      <c r="ES20" s="50"/>
      <c r="ET20" s="50"/>
      <c r="EU20" s="50"/>
      <c r="EV20" s="50"/>
      <c r="EW20" s="50"/>
      <c r="EX20" s="50"/>
      <c r="EY20" s="50"/>
      <c r="EZ20" s="50"/>
      <c r="FA20" s="50"/>
      <c r="FB20" s="50"/>
      <c r="FC20" s="50"/>
      <c r="FD20" s="50"/>
      <c r="FE20" s="50"/>
      <c r="FF20" s="50"/>
      <c r="FG20" s="50"/>
      <c r="FH20" s="50"/>
      <c r="FI20" s="50"/>
      <c r="FJ20" s="50"/>
      <c r="FK20" s="50"/>
      <c r="FL20" s="50"/>
      <c r="FM20" s="50"/>
      <c r="FN20" s="50"/>
      <c r="FO20" s="50"/>
      <c r="FP20" s="50"/>
      <c r="FQ20" s="50"/>
      <c r="FR20" s="50"/>
      <c r="FS20" s="50"/>
      <c r="FT20" s="50"/>
      <c r="FU20" s="50"/>
      <c r="FV20" s="50"/>
      <c r="FW20" s="50"/>
      <c r="FX20" s="50"/>
      <c r="FY20" s="50"/>
      <c r="FZ20" s="50"/>
      <c r="GA20" s="50"/>
      <c r="GB20" s="50"/>
      <c r="GC20" s="50"/>
      <c r="GD20" s="50"/>
      <c r="GE20" s="50"/>
      <c r="GF20" s="50"/>
      <c r="GG20" s="50"/>
      <c r="GH20" s="50"/>
      <c r="GI20" s="50"/>
      <c r="GJ20" s="50"/>
      <c r="GK20" s="50"/>
      <c r="GL20" s="50"/>
      <c r="GM20" s="50"/>
      <c r="GN20" s="50"/>
      <c r="GO20" s="50"/>
      <c r="GP20" s="50"/>
      <c r="GQ20" s="50"/>
      <c r="GR20" s="50"/>
      <c r="GS20" s="50"/>
      <c r="GT20" s="50"/>
      <c r="GU20" s="50"/>
      <c r="GV20" s="50"/>
      <c r="GW20" s="50"/>
      <c r="GX20" s="50"/>
    </row>
    <row r="21" spans="1:206" x14ac:dyDescent="0.3">
      <c r="M21" s="86"/>
    </row>
  </sheetData>
  <sortState ref="A5:HB18">
    <sortCondition ref="A5:A18"/>
  </sortState>
  <mergeCells count="21">
    <mergeCell ref="A2:A4"/>
    <mergeCell ref="G2:G4"/>
    <mergeCell ref="B2:D2"/>
    <mergeCell ref="D3:D4"/>
    <mergeCell ref="E3:E4"/>
    <mergeCell ref="C3:C4"/>
    <mergeCell ref="F2:F4"/>
    <mergeCell ref="B3:B4"/>
    <mergeCell ref="V2:Y2"/>
    <mergeCell ref="V3:W3"/>
    <mergeCell ref="X3:Y3"/>
    <mergeCell ref="H2:K2"/>
    <mergeCell ref="H3:I3"/>
    <mergeCell ref="J3:K3"/>
    <mergeCell ref="L3:M3"/>
    <mergeCell ref="N3:O3"/>
    <mergeCell ref="L2:Q2"/>
    <mergeCell ref="R2:U2"/>
    <mergeCell ref="R3:S3"/>
    <mergeCell ref="T3:U3"/>
    <mergeCell ref="P3:Q3"/>
  </mergeCells>
  <printOptions horizontalCentered="1"/>
  <pageMargins left="0.31496062992125984" right="0.31496062992125984" top="0.35433070866141736" bottom="0.15748031496062992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7"/>
  <sheetViews>
    <sheetView zoomScaleNormal="100" zoomScaleSheetLayoutView="40" workbookViewId="0">
      <pane ySplit="4" topLeftCell="A5" activePane="bottomLeft" state="frozen"/>
      <selection pane="bottomLeft" activeCell="B12" sqref="B12"/>
    </sheetView>
  </sheetViews>
  <sheetFormatPr defaultRowHeight="14.4" x14ac:dyDescent="0.3"/>
  <cols>
    <col min="1" max="1" width="4.6640625" style="48" customWidth="1"/>
    <col min="2" max="2" width="27" customWidth="1"/>
    <col min="3" max="3" width="7.5546875" customWidth="1"/>
    <col min="4" max="4" width="7.77734375" customWidth="1"/>
    <col min="5" max="5" width="25.88671875" customWidth="1"/>
    <col min="6" max="6" width="20.109375" style="87" customWidth="1"/>
    <col min="7" max="7" width="7.44140625" style="48" customWidth="1"/>
    <col min="8" max="24" width="6.77734375" customWidth="1"/>
  </cols>
  <sheetData>
    <row r="1" spans="1:24" ht="15" thickBot="1" x14ac:dyDescent="0.35">
      <c r="A1" s="58" t="s">
        <v>191</v>
      </c>
      <c r="B1" s="57"/>
    </row>
    <row r="2" spans="1:24" ht="45" customHeight="1" thickBot="1" x14ac:dyDescent="0.35">
      <c r="A2" s="348" t="s">
        <v>0</v>
      </c>
      <c r="B2" s="351" t="s">
        <v>1</v>
      </c>
      <c r="C2" s="322"/>
      <c r="D2" s="323"/>
      <c r="E2" s="43" t="s">
        <v>2</v>
      </c>
      <c r="F2" s="342" t="s">
        <v>46</v>
      </c>
      <c r="G2" s="345" t="s">
        <v>3</v>
      </c>
      <c r="H2" s="311" t="s">
        <v>142</v>
      </c>
      <c r="I2" s="336"/>
      <c r="J2" s="336"/>
      <c r="K2" s="337"/>
      <c r="L2" s="311" t="s">
        <v>150</v>
      </c>
      <c r="M2" s="336"/>
      <c r="N2" s="336"/>
      <c r="O2" s="337"/>
      <c r="P2" s="311" t="s">
        <v>177</v>
      </c>
      <c r="Q2" s="336"/>
      <c r="R2" s="336"/>
      <c r="S2" s="337"/>
      <c r="T2" s="311" t="s">
        <v>192</v>
      </c>
      <c r="U2" s="336"/>
      <c r="V2" s="336"/>
      <c r="W2" s="337"/>
      <c r="X2" s="55"/>
    </row>
    <row r="3" spans="1:24" ht="15" thickBot="1" x14ac:dyDescent="0.35">
      <c r="A3" s="349"/>
      <c r="B3" s="352" t="s">
        <v>4</v>
      </c>
      <c r="C3" s="354" t="s">
        <v>5</v>
      </c>
      <c r="D3" s="356" t="s">
        <v>45</v>
      </c>
      <c r="E3" s="340" t="s">
        <v>7</v>
      </c>
      <c r="F3" s="343"/>
      <c r="G3" s="346"/>
      <c r="H3" s="338" t="s">
        <v>15</v>
      </c>
      <c r="I3" s="339"/>
      <c r="J3" s="338" t="s">
        <v>16</v>
      </c>
      <c r="K3" s="339"/>
      <c r="L3" s="338" t="s">
        <v>15</v>
      </c>
      <c r="M3" s="339"/>
      <c r="N3" s="338" t="s">
        <v>16</v>
      </c>
      <c r="O3" s="339"/>
      <c r="P3" s="338" t="s">
        <v>15</v>
      </c>
      <c r="Q3" s="339"/>
      <c r="R3" s="338" t="s">
        <v>16</v>
      </c>
      <c r="S3" s="339"/>
      <c r="T3" s="338" t="s">
        <v>15</v>
      </c>
      <c r="U3" s="339"/>
      <c r="V3" s="338" t="s">
        <v>16</v>
      </c>
      <c r="W3" s="339"/>
      <c r="X3" s="56"/>
    </row>
    <row r="4" spans="1:24" ht="15" thickBot="1" x14ac:dyDescent="0.35">
      <c r="A4" s="350"/>
      <c r="B4" s="353"/>
      <c r="C4" s="355"/>
      <c r="D4" s="357"/>
      <c r="E4" s="341"/>
      <c r="F4" s="344"/>
      <c r="G4" s="347"/>
      <c r="H4" s="74" t="s">
        <v>11</v>
      </c>
      <c r="I4" s="147" t="s">
        <v>12</v>
      </c>
      <c r="J4" s="74" t="s">
        <v>11</v>
      </c>
      <c r="K4" s="75" t="s">
        <v>12</v>
      </c>
      <c r="L4" s="74" t="s">
        <v>11</v>
      </c>
      <c r="M4" s="147" t="s">
        <v>12</v>
      </c>
      <c r="N4" s="74" t="s">
        <v>11</v>
      </c>
      <c r="O4" s="75" t="s">
        <v>12</v>
      </c>
      <c r="P4" s="74" t="s">
        <v>11</v>
      </c>
      <c r="Q4" s="147" t="s">
        <v>12</v>
      </c>
      <c r="R4" s="74" t="s">
        <v>11</v>
      </c>
      <c r="S4" s="75" t="s">
        <v>12</v>
      </c>
      <c r="T4" s="74" t="s">
        <v>11</v>
      </c>
      <c r="U4" s="147" t="s">
        <v>12</v>
      </c>
      <c r="V4" s="74" t="s">
        <v>11</v>
      </c>
      <c r="W4" s="75" t="s">
        <v>12</v>
      </c>
      <c r="X4" s="50"/>
    </row>
    <row r="5" spans="1:24" s="40" customFormat="1" ht="18.75" customHeight="1" x14ac:dyDescent="0.3">
      <c r="A5" s="120">
        <f>RANK(G5,G$5:G$16,0)</f>
        <v>1</v>
      </c>
      <c r="B5" s="99" t="s">
        <v>52</v>
      </c>
      <c r="C5" s="118">
        <v>1984</v>
      </c>
      <c r="D5" s="100" t="s">
        <v>10</v>
      </c>
      <c r="E5" s="101" t="s">
        <v>124</v>
      </c>
      <c r="F5" s="297" t="s">
        <v>181</v>
      </c>
      <c r="G5" s="94">
        <f>I5+K5+Q5+S5+U5+W5</f>
        <v>1311</v>
      </c>
      <c r="H5" s="211">
        <v>71.7</v>
      </c>
      <c r="I5" s="192">
        <v>217</v>
      </c>
      <c r="J5" s="193">
        <v>76.2</v>
      </c>
      <c r="K5" s="192">
        <v>212</v>
      </c>
      <c r="L5" s="211"/>
      <c r="M5" s="192"/>
      <c r="N5" s="193"/>
      <c r="O5" s="192"/>
      <c r="P5" s="211">
        <v>72.5</v>
      </c>
      <c r="Q5" s="192">
        <v>225</v>
      </c>
      <c r="R5" s="268">
        <v>77.5</v>
      </c>
      <c r="S5" s="192">
        <v>225</v>
      </c>
      <c r="T5" s="211">
        <v>73</v>
      </c>
      <c r="U5" s="192">
        <v>230</v>
      </c>
      <c r="V5" s="268">
        <v>75.2</v>
      </c>
      <c r="W5" s="192">
        <v>202</v>
      </c>
      <c r="X5" s="54"/>
    </row>
    <row r="6" spans="1:24" s="40" customFormat="1" ht="18.75" customHeight="1" x14ac:dyDescent="0.3">
      <c r="A6" s="119">
        <f>RANK(G6,G$5:G$16,0)</f>
        <v>2</v>
      </c>
      <c r="B6" s="146" t="s">
        <v>18</v>
      </c>
      <c r="C6" s="93">
        <v>1996</v>
      </c>
      <c r="D6" s="66" t="s">
        <v>13</v>
      </c>
      <c r="E6" s="67" t="s">
        <v>123</v>
      </c>
      <c r="F6" s="155" t="s">
        <v>47</v>
      </c>
      <c r="G6" s="236">
        <f>I6+K6+Q6+S6+U6+W6</f>
        <v>1089</v>
      </c>
      <c r="H6" s="212">
        <v>69.599999999999994</v>
      </c>
      <c r="I6" s="213">
        <v>196</v>
      </c>
      <c r="J6" s="217">
        <v>73</v>
      </c>
      <c r="K6" s="213">
        <v>180</v>
      </c>
      <c r="L6" s="212"/>
      <c r="M6" s="213"/>
      <c r="N6" s="217"/>
      <c r="O6" s="213"/>
      <c r="P6" s="212">
        <v>69.7</v>
      </c>
      <c r="Q6" s="213">
        <v>197</v>
      </c>
      <c r="R6" s="252">
        <v>71.599999999999994</v>
      </c>
      <c r="S6" s="213">
        <v>166</v>
      </c>
      <c r="T6" s="212">
        <v>70.5</v>
      </c>
      <c r="U6" s="213">
        <v>205</v>
      </c>
      <c r="V6" s="252">
        <v>69.5</v>
      </c>
      <c r="W6" s="213">
        <v>145</v>
      </c>
      <c r="X6" s="54"/>
    </row>
    <row r="7" spans="1:24" s="40" customFormat="1" ht="18.75" customHeight="1" x14ac:dyDescent="0.3">
      <c r="A7" s="119">
        <f>RANK(G7,G$5:G$16,0)</f>
        <v>3</v>
      </c>
      <c r="B7" s="84" t="s">
        <v>120</v>
      </c>
      <c r="C7" s="93">
        <v>2002</v>
      </c>
      <c r="D7" s="66" t="s">
        <v>13</v>
      </c>
      <c r="E7" s="121" t="s">
        <v>121</v>
      </c>
      <c r="F7" s="155" t="s">
        <v>47</v>
      </c>
      <c r="G7" s="273">
        <f>I7+K7+M7+O7+Q7+S7</f>
        <v>881</v>
      </c>
      <c r="H7" s="212">
        <v>65.3</v>
      </c>
      <c r="I7" s="213">
        <v>153</v>
      </c>
      <c r="J7" s="214">
        <v>65.3</v>
      </c>
      <c r="K7" s="213">
        <v>103</v>
      </c>
      <c r="L7" s="212">
        <v>69.400000000000006</v>
      </c>
      <c r="M7" s="213">
        <v>194</v>
      </c>
      <c r="N7" s="214">
        <v>70.099999999999994</v>
      </c>
      <c r="O7" s="213">
        <v>151</v>
      </c>
      <c r="P7" s="212">
        <v>65.599999999999994</v>
      </c>
      <c r="Q7" s="213">
        <v>156</v>
      </c>
      <c r="R7" s="267">
        <v>67.400000000000006</v>
      </c>
      <c r="S7" s="213">
        <v>124</v>
      </c>
      <c r="T7" s="212"/>
      <c r="U7" s="213"/>
      <c r="V7" s="267"/>
      <c r="W7" s="213"/>
      <c r="X7" s="54"/>
    </row>
    <row r="8" spans="1:24" s="40" customFormat="1" ht="18.75" customHeight="1" x14ac:dyDescent="0.3">
      <c r="A8" s="119">
        <f>RANK(G8,G$5:G$16,0)</f>
        <v>4</v>
      </c>
      <c r="B8" s="111" t="s">
        <v>96</v>
      </c>
      <c r="C8" s="62" t="s">
        <v>97</v>
      </c>
      <c r="D8" s="63" t="s">
        <v>13</v>
      </c>
      <c r="E8" s="64" t="s">
        <v>107</v>
      </c>
      <c r="F8" s="92" t="s">
        <v>47</v>
      </c>
      <c r="G8" s="178">
        <f>I8+K8+Q8+S8</f>
        <v>710</v>
      </c>
      <c r="H8" s="212">
        <v>68.3</v>
      </c>
      <c r="I8" s="213">
        <v>183</v>
      </c>
      <c r="J8" s="214">
        <v>71.5</v>
      </c>
      <c r="K8" s="213">
        <v>165</v>
      </c>
      <c r="L8" s="212"/>
      <c r="M8" s="213"/>
      <c r="N8" s="214"/>
      <c r="O8" s="213"/>
      <c r="P8" s="212">
        <v>68.7</v>
      </c>
      <c r="Q8" s="213">
        <v>187</v>
      </c>
      <c r="R8" s="267">
        <v>72.5</v>
      </c>
      <c r="S8" s="213">
        <v>175</v>
      </c>
      <c r="T8" s="212"/>
      <c r="U8" s="213"/>
      <c r="V8" s="267"/>
      <c r="W8" s="213"/>
      <c r="X8" s="54"/>
    </row>
    <row r="9" spans="1:24" s="40" customFormat="1" ht="18.75" customHeight="1" x14ac:dyDescent="0.3">
      <c r="A9" s="119">
        <f>RANK(G9,G$5:G$16,0)</f>
        <v>5</v>
      </c>
      <c r="B9" s="84" t="s">
        <v>67</v>
      </c>
      <c r="C9" s="93">
        <v>1989</v>
      </c>
      <c r="D9" s="66" t="s">
        <v>13</v>
      </c>
      <c r="E9" s="67" t="s">
        <v>68</v>
      </c>
      <c r="F9" s="269" t="s">
        <v>69</v>
      </c>
      <c r="G9" s="253">
        <f>I9+K9+Q9+S9+U9+W9</f>
        <v>691</v>
      </c>
      <c r="H9" s="212">
        <v>64.5</v>
      </c>
      <c r="I9" s="213">
        <v>145</v>
      </c>
      <c r="J9" s="214">
        <v>65.3</v>
      </c>
      <c r="K9" s="213">
        <v>103</v>
      </c>
      <c r="L9" s="212"/>
      <c r="M9" s="213"/>
      <c r="N9" s="214"/>
      <c r="O9" s="213"/>
      <c r="P9" s="212">
        <v>62.7</v>
      </c>
      <c r="Q9" s="213">
        <v>127</v>
      </c>
      <c r="R9" s="267">
        <v>64.5</v>
      </c>
      <c r="S9" s="213">
        <v>95</v>
      </c>
      <c r="T9" s="212">
        <v>62.6</v>
      </c>
      <c r="U9" s="213">
        <v>126</v>
      </c>
      <c r="V9" s="267">
        <v>64.5</v>
      </c>
      <c r="W9" s="213">
        <v>95</v>
      </c>
      <c r="X9" s="54"/>
    </row>
    <row r="10" spans="1:24" s="40" customFormat="1" ht="18.75" customHeight="1" x14ac:dyDescent="0.3">
      <c r="A10" s="119">
        <f>RANK(G10,G$5:G$16,0)</f>
        <v>6</v>
      </c>
      <c r="B10" s="84" t="s">
        <v>52</v>
      </c>
      <c r="C10" s="93">
        <v>1984</v>
      </c>
      <c r="D10" s="66" t="s">
        <v>10</v>
      </c>
      <c r="E10" s="67" t="s">
        <v>175</v>
      </c>
      <c r="F10" s="233" t="s">
        <v>181</v>
      </c>
      <c r="G10" s="273">
        <f>Q10+S10+U10</f>
        <v>613</v>
      </c>
      <c r="H10" s="212"/>
      <c r="I10" s="213"/>
      <c r="J10" s="214"/>
      <c r="K10" s="213"/>
      <c r="L10" s="212"/>
      <c r="M10" s="213"/>
      <c r="N10" s="214"/>
      <c r="O10" s="213"/>
      <c r="P10" s="212">
        <v>71.599999999999994</v>
      </c>
      <c r="Q10" s="213">
        <v>216</v>
      </c>
      <c r="R10" s="267">
        <v>74.7</v>
      </c>
      <c r="S10" s="213">
        <v>197</v>
      </c>
      <c r="T10" s="212">
        <v>70</v>
      </c>
      <c r="U10" s="213">
        <v>200</v>
      </c>
      <c r="V10" s="267"/>
      <c r="W10" s="213"/>
      <c r="X10" s="54"/>
    </row>
    <row r="11" spans="1:24" s="40" customFormat="1" ht="18.75" customHeight="1" x14ac:dyDescent="0.3">
      <c r="A11" s="119">
        <f>RANK(G11,G$5:G$16,0)</f>
        <v>7</v>
      </c>
      <c r="B11" s="84" t="s">
        <v>66</v>
      </c>
      <c r="C11" s="93">
        <v>2006</v>
      </c>
      <c r="D11" s="66" t="s">
        <v>13</v>
      </c>
      <c r="E11" s="67" t="s">
        <v>104</v>
      </c>
      <c r="F11" s="92" t="s">
        <v>58</v>
      </c>
      <c r="G11" s="273">
        <f>I11+M11+O11+U11</f>
        <v>587</v>
      </c>
      <c r="H11" s="212">
        <v>61</v>
      </c>
      <c r="I11" s="213">
        <v>110</v>
      </c>
      <c r="J11" s="214"/>
      <c r="K11" s="213"/>
      <c r="L11" s="212">
        <v>67.2</v>
      </c>
      <c r="M11" s="213">
        <v>172</v>
      </c>
      <c r="N11" s="214">
        <v>69.099999999999994</v>
      </c>
      <c r="O11" s="213">
        <v>141</v>
      </c>
      <c r="P11" s="212"/>
      <c r="Q11" s="213"/>
      <c r="R11" s="214"/>
      <c r="S11" s="213"/>
      <c r="T11" s="212">
        <v>66.400000000000006</v>
      </c>
      <c r="U11" s="213">
        <v>164</v>
      </c>
      <c r="V11" s="214"/>
      <c r="W11" s="213"/>
      <c r="X11" s="54"/>
    </row>
    <row r="12" spans="1:24" s="40" customFormat="1" ht="18.75" customHeight="1" x14ac:dyDescent="0.3">
      <c r="A12" s="119">
        <f>RANK(G12,G$5:G$16,0)</f>
        <v>8</v>
      </c>
      <c r="B12" s="84" t="s">
        <v>193</v>
      </c>
      <c r="C12" s="93">
        <v>1990</v>
      </c>
      <c r="D12" s="66" t="s">
        <v>10</v>
      </c>
      <c r="E12" s="64" t="s">
        <v>194</v>
      </c>
      <c r="F12" s="155" t="s">
        <v>195</v>
      </c>
      <c r="G12" s="236">
        <f>U12+W12</f>
        <v>250</v>
      </c>
      <c r="H12" s="212"/>
      <c r="I12" s="213"/>
      <c r="J12" s="214"/>
      <c r="K12" s="213"/>
      <c r="L12" s="212"/>
      <c r="M12" s="213"/>
      <c r="N12" s="214"/>
      <c r="O12" s="213"/>
      <c r="P12" s="212"/>
      <c r="Q12" s="213"/>
      <c r="R12" s="267"/>
      <c r="S12" s="213"/>
      <c r="T12" s="212">
        <v>64.400000000000006</v>
      </c>
      <c r="U12" s="213">
        <v>144</v>
      </c>
      <c r="V12" s="267">
        <v>65.599999999999994</v>
      </c>
      <c r="W12" s="213">
        <v>106</v>
      </c>
      <c r="X12" s="54"/>
    </row>
    <row r="13" spans="1:24" s="40" customFormat="1" ht="18.75" customHeight="1" x14ac:dyDescent="0.3">
      <c r="A13" s="119">
        <f>RANK(G13,G$5:G$16,0)</f>
        <v>9</v>
      </c>
      <c r="B13" s="84" t="s">
        <v>55</v>
      </c>
      <c r="C13" s="93">
        <v>1980</v>
      </c>
      <c r="D13" s="66" t="s">
        <v>13</v>
      </c>
      <c r="E13" s="121" t="s">
        <v>135</v>
      </c>
      <c r="F13" s="254" t="s">
        <v>58</v>
      </c>
      <c r="G13" s="273">
        <f>I13+U13</f>
        <v>237</v>
      </c>
      <c r="H13" s="212">
        <v>59.2</v>
      </c>
      <c r="I13" s="213">
        <v>92</v>
      </c>
      <c r="J13" s="214"/>
      <c r="K13" s="213"/>
      <c r="L13" s="212"/>
      <c r="M13" s="213"/>
      <c r="N13" s="214"/>
      <c r="O13" s="213"/>
      <c r="P13" s="212"/>
      <c r="Q13" s="213"/>
      <c r="R13" s="214"/>
      <c r="S13" s="213"/>
      <c r="T13" s="212">
        <v>64.5</v>
      </c>
      <c r="U13" s="213">
        <v>145</v>
      </c>
      <c r="V13" s="214"/>
      <c r="W13" s="213"/>
      <c r="X13" s="54"/>
    </row>
    <row r="14" spans="1:24" s="40" customFormat="1" ht="18.75" customHeight="1" x14ac:dyDescent="0.3">
      <c r="A14" s="234">
        <f>RANK(G14,G$5:G$16,0)</f>
        <v>10</v>
      </c>
      <c r="B14" s="85" t="s">
        <v>84</v>
      </c>
      <c r="C14" s="123">
        <v>2005</v>
      </c>
      <c r="D14" s="96" t="s">
        <v>13</v>
      </c>
      <c r="E14" s="168" t="s">
        <v>121</v>
      </c>
      <c r="F14" s="298" t="s">
        <v>47</v>
      </c>
      <c r="G14" s="176">
        <f>U14+W14</f>
        <v>230</v>
      </c>
      <c r="H14" s="212"/>
      <c r="I14" s="213"/>
      <c r="J14" s="214"/>
      <c r="K14" s="213"/>
      <c r="L14" s="212"/>
      <c r="M14" s="213"/>
      <c r="N14" s="214"/>
      <c r="O14" s="213"/>
      <c r="P14" s="212"/>
      <c r="Q14" s="213"/>
      <c r="R14" s="267"/>
      <c r="S14" s="213"/>
      <c r="T14" s="212">
        <v>64.5</v>
      </c>
      <c r="U14" s="213">
        <v>145</v>
      </c>
      <c r="V14" s="267">
        <v>63.5</v>
      </c>
      <c r="W14" s="213">
        <v>85</v>
      </c>
      <c r="X14" s="54"/>
    </row>
    <row r="15" spans="1:24" s="40" customFormat="1" ht="18.75" customHeight="1" x14ac:dyDescent="0.3">
      <c r="A15" s="119">
        <f>RANK(G15,G$5:G$16,0)</f>
        <v>11</v>
      </c>
      <c r="B15" s="83" t="s">
        <v>111</v>
      </c>
      <c r="C15" s="62">
        <v>2009</v>
      </c>
      <c r="D15" s="63" t="s">
        <v>70</v>
      </c>
      <c r="E15" s="64" t="s">
        <v>130</v>
      </c>
      <c r="F15" s="155" t="s">
        <v>58</v>
      </c>
      <c r="G15" s="167">
        <f>I15+K15</f>
        <v>114</v>
      </c>
      <c r="H15" s="212">
        <v>61.4</v>
      </c>
      <c r="I15" s="213">
        <v>114</v>
      </c>
      <c r="J15" s="214">
        <v>62.9</v>
      </c>
      <c r="K15" s="213">
        <v>0</v>
      </c>
      <c r="L15" s="212"/>
      <c r="M15" s="213"/>
      <c r="N15" s="214"/>
      <c r="O15" s="213"/>
      <c r="P15" s="212"/>
      <c r="Q15" s="213"/>
      <c r="R15" s="214"/>
      <c r="S15" s="213"/>
      <c r="T15" s="212"/>
      <c r="U15" s="213"/>
      <c r="V15" s="214"/>
      <c r="W15" s="213"/>
      <c r="X15" s="54"/>
    </row>
    <row r="16" spans="1:24" s="40" customFormat="1" ht="18.75" customHeight="1" x14ac:dyDescent="0.3">
      <c r="A16" s="119">
        <f>RANK(G16,G$5:G$16,0)</f>
        <v>12</v>
      </c>
      <c r="B16" s="85" t="s">
        <v>122</v>
      </c>
      <c r="C16" s="123">
        <v>2003</v>
      </c>
      <c r="D16" s="96" t="s">
        <v>13</v>
      </c>
      <c r="E16" s="121" t="s">
        <v>136</v>
      </c>
      <c r="F16" s="92" t="s">
        <v>47</v>
      </c>
      <c r="G16" s="94">
        <f>I16</f>
        <v>109</v>
      </c>
      <c r="H16" s="212">
        <v>60.9</v>
      </c>
      <c r="I16" s="213">
        <v>109</v>
      </c>
      <c r="J16" s="214"/>
      <c r="K16" s="213"/>
      <c r="L16" s="212"/>
      <c r="M16" s="213"/>
      <c r="N16" s="214"/>
      <c r="O16" s="213"/>
      <c r="P16" s="212"/>
      <c r="Q16" s="213"/>
      <c r="R16" s="214"/>
      <c r="S16" s="213"/>
      <c r="T16" s="212"/>
      <c r="U16" s="213"/>
      <c r="V16" s="214"/>
      <c r="W16" s="213"/>
      <c r="X16" s="54"/>
    </row>
    <row r="17" spans="1:24" s="40" customFormat="1" ht="18.75" customHeight="1" thickBot="1" x14ac:dyDescent="0.35">
      <c r="A17" s="133"/>
      <c r="B17" s="134"/>
      <c r="C17" s="127"/>
      <c r="D17" s="128"/>
      <c r="E17" s="129"/>
      <c r="F17" s="130"/>
      <c r="G17" s="107"/>
      <c r="H17" s="215"/>
      <c r="I17" s="205"/>
      <c r="J17" s="216"/>
      <c r="K17" s="205"/>
      <c r="L17" s="215"/>
      <c r="M17" s="205"/>
      <c r="N17" s="216"/>
      <c r="O17" s="205"/>
      <c r="P17" s="215"/>
      <c r="Q17" s="205"/>
      <c r="R17" s="216"/>
      <c r="S17" s="205"/>
      <c r="T17" s="215"/>
      <c r="U17" s="205"/>
      <c r="V17" s="216"/>
      <c r="W17" s="205"/>
      <c r="X17" s="54"/>
    </row>
    <row r="27" spans="1:24" x14ac:dyDescent="0.3">
      <c r="F27" s="87" t="s">
        <v>51</v>
      </c>
    </row>
  </sheetData>
  <sortState ref="A5:X17">
    <sortCondition ref="A5:A17"/>
  </sortState>
  <mergeCells count="20">
    <mergeCell ref="E3:E4"/>
    <mergeCell ref="F2:F4"/>
    <mergeCell ref="G2:G4"/>
    <mergeCell ref="A2:A4"/>
    <mergeCell ref="B2:D2"/>
    <mergeCell ref="B3:B4"/>
    <mergeCell ref="C3:C4"/>
    <mergeCell ref="D3:D4"/>
    <mergeCell ref="L2:O2"/>
    <mergeCell ref="L3:M3"/>
    <mergeCell ref="N3:O3"/>
    <mergeCell ref="H2:K2"/>
    <mergeCell ref="H3:I3"/>
    <mergeCell ref="J3:K3"/>
    <mergeCell ref="T2:W2"/>
    <mergeCell ref="T3:U3"/>
    <mergeCell ref="V3:W3"/>
    <mergeCell ref="P2:S2"/>
    <mergeCell ref="P3:Q3"/>
    <mergeCell ref="R3:S3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0"/>
  <sheetViews>
    <sheetView zoomScale="90" zoomScaleNormal="90" workbookViewId="0">
      <selection activeCell="D25" sqref="D25"/>
    </sheetView>
  </sheetViews>
  <sheetFormatPr defaultRowHeight="14.4" x14ac:dyDescent="0.3"/>
  <cols>
    <col min="1" max="1" width="5.44140625" customWidth="1"/>
    <col min="2" max="2" width="25.77734375" customWidth="1"/>
    <col min="3" max="3" width="6.77734375" customWidth="1"/>
    <col min="4" max="4" width="8.77734375" customWidth="1"/>
    <col min="5" max="5" width="20.77734375" customWidth="1"/>
    <col min="6" max="6" width="6.21875" customWidth="1"/>
    <col min="7" max="8" width="5.77734375" customWidth="1"/>
    <col min="9" max="10" width="5.21875" customWidth="1"/>
    <col min="11" max="12" width="6.77734375" customWidth="1"/>
    <col min="13" max="13" width="5.77734375" customWidth="1"/>
    <col min="14" max="14" width="5.21875" customWidth="1"/>
    <col min="15" max="15" width="6.21875" customWidth="1"/>
    <col min="16" max="16" width="5.77734375" customWidth="1"/>
    <col min="17" max="17" width="7.21875" customWidth="1"/>
    <col min="18" max="18" width="5.77734375" customWidth="1"/>
    <col min="19" max="19" width="7.21875" customWidth="1"/>
    <col min="20" max="20" width="5" customWidth="1"/>
    <col min="21" max="21" width="6.44140625" customWidth="1"/>
    <col min="22" max="22" width="5.44140625" customWidth="1"/>
    <col min="23" max="23" width="6.5546875" customWidth="1"/>
    <col min="24" max="24" width="6.21875" customWidth="1"/>
  </cols>
  <sheetData>
    <row r="1" spans="1:24" ht="15" thickBot="1" x14ac:dyDescent="0.35">
      <c r="A1" t="s">
        <v>44</v>
      </c>
    </row>
    <row r="2" spans="1:24" ht="39.75" customHeight="1" x14ac:dyDescent="0.3">
      <c r="A2" s="364" t="s">
        <v>0</v>
      </c>
      <c r="B2" s="321" t="s">
        <v>1</v>
      </c>
      <c r="C2" s="322"/>
      <c r="D2" s="322"/>
      <c r="E2" s="26" t="s">
        <v>2</v>
      </c>
      <c r="F2" s="345" t="s">
        <v>3</v>
      </c>
      <c r="G2" s="361" t="s">
        <v>26</v>
      </c>
      <c r="H2" s="362"/>
      <c r="I2" s="362"/>
      <c r="J2" s="362"/>
      <c r="K2" s="376" t="s">
        <v>35</v>
      </c>
      <c r="L2" s="377"/>
      <c r="M2" s="377"/>
      <c r="N2" s="377"/>
      <c r="O2" s="358" t="s">
        <v>36</v>
      </c>
      <c r="P2" s="359"/>
      <c r="Q2" s="359"/>
      <c r="R2" s="359"/>
      <c r="S2" s="373" t="s">
        <v>32</v>
      </c>
      <c r="T2" s="373"/>
      <c r="U2" s="373"/>
      <c r="V2" s="374"/>
      <c r="W2" s="361" t="s">
        <v>43</v>
      </c>
      <c r="X2" s="362"/>
    </row>
    <row r="3" spans="1:24" ht="14.25" customHeight="1" x14ac:dyDescent="0.3">
      <c r="A3" s="365"/>
      <c r="B3" s="367" t="s">
        <v>4</v>
      </c>
      <c r="C3" s="354" t="s">
        <v>5</v>
      </c>
      <c r="D3" s="369" t="s">
        <v>6</v>
      </c>
      <c r="E3" s="371" t="s">
        <v>7</v>
      </c>
      <c r="F3" s="346"/>
      <c r="G3" s="363" t="s">
        <v>23</v>
      </c>
      <c r="H3" s="360"/>
      <c r="I3" s="360" t="s">
        <v>24</v>
      </c>
      <c r="J3" s="360"/>
      <c r="K3" s="360" t="s">
        <v>24</v>
      </c>
      <c r="L3" s="360"/>
      <c r="M3" s="360" t="s">
        <v>37</v>
      </c>
      <c r="N3" s="360"/>
      <c r="O3" s="360" t="s">
        <v>23</v>
      </c>
      <c r="P3" s="360"/>
      <c r="Q3" s="360" t="s">
        <v>24</v>
      </c>
      <c r="R3" s="360"/>
      <c r="S3" s="360" t="s">
        <v>23</v>
      </c>
      <c r="T3" s="360"/>
      <c r="U3" s="360" t="s">
        <v>24</v>
      </c>
      <c r="V3" s="375"/>
      <c r="W3" s="363" t="s">
        <v>23</v>
      </c>
      <c r="X3" s="360"/>
    </row>
    <row r="4" spans="1:24" ht="15" customHeight="1" thickBot="1" x14ac:dyDescent="0.35">
      <c r="A4" s="366"/>
      <c r="B4" s="368"/>
      <c r="C4" s="355"/>
      <c r="D4" s="370"/>
      <c r="E4" s="372"/>
      <c r="F4" s="347"/>
      <c r="G4" s="32" t="s">
        <v>11</v>
      </c>
      <c r="H4" s="22" t="s">
        <v>12</v>
      </c>
      <c r="I4" s="22" t="s">
        <v>11</v>
      </c>
      <c r="J4" s="22" t="s">
        <v>12</v>
      </c>
      <c r="K4" s="22" t="s">
        <v>11</v>
      </c>
      <c r="L4" s="22" t="s">
        <v>12</v>
      </c>
      <c r="M4" s="22" t="s">
        <v>11</v>
      </c>
      <c r="N4" s="22" t="s">
        <v>12</v>
      </c>
      <c r="O4" s="22" t="s">
        <v>11</v>
      </c>
      <c r="P4" s="22" t="s">
        <v>12</v>
      </c>
      <c r="Q4" s="22" t="s">
        <v>11</v>
      </c>
      <c r="R4" s="22" t="s">
        <v>12</v>
      </c>
      <c r="S4" s="22" t="s">
        <v>11</v>
      </c>
      <c r="T4" s="22" t="s">
        <v>12</v>
      </c>
      <c r="U4" s="22" t="s">
        <v>11</v>
      </c>
      <c r="V4" s="23" t="s">
        <v>12</v>
      </c>
      <c r="W4" s="32" t="s">
        <v>11</v>
      </c>
      <c r="X4" s="22" t="s">
        <v>12</v>
      </c>
    </row>
    <row r="5" spans="1:24" x14ac:dyDescent="0.3">
      <c r="A5" s="43">
        <f t="shared" ref="A5:A20" si="0">RANK(F5,F$5:F$41,0)</f>
        <v>1</v>
      </c>
      <c r="B5" s="42" t="s">
        <v>30</v>
      </c>
      <c r="C5" s="28">
        <v>1997</v>
      </c>
      <c r="D5" s="29" t="s">
        <v>13</v>
      </c>
      <c r="E5" s="30" t="s">
        <v>31</v>
      </c>
      <c r="F5" s="18">
        <f>L5+N5+P5+R5+T5+V5</f>
        <v>991</v>
      </c>
      <c r="G5" s="16"/>
      <c r="H5" s="2"/>
      <c r="I5" s="11"/>
      <c r="J5" s="2"/>
      <c r="K5" s="35" t="s">
        <v>38</v>
      </c>
      <c r="L5" s="36">
        <f>160+20</f>
        <v>180</v>
      </c>
      <c r="M5" s="35" t="s">
        <v>39</v>
      </c>
      <c r="N5" s="36">
        <f>147+20</f>
        <v>167</v>
      </c>
      <c r="O5" s="35" t="s">
        <v>40</v>
      </c>
      <c r="P5" s="36">
        <f>142+20</f>
        <v>162</v>
      </c>
      <c r="Q5" s="35" t="s">
        <v>41</v>
      </c>
      <c r="R5" s="2">
        <f>128+20</f>
        <v>148</v>
      </c>
      <c r="S5" s="35" t="s">
        <v>33</v>
      </c>
      <c r="T5" s="37">
        <f>121+50</f>
        <v>171</v>
      </c>
      <c r="U5" s="35" t="s">
        <v>34</v>
      </c>
      <c r="V5" s="25">
        <f>113+50</f>
        <v>163</v>
      </c>
      <c r="W5" s="16"/>
      <c r="X5" s="2"/>
    </row>
    <row r="6" spans="1:24" x14ac:dyDescent="0.3">
      <c r="A6" s="44">
        <f t="shared" si="0"/>
        <v>2</v>
      </c>
      <c r="B6" s="38" t="s">
        <v>19</v>
      </c>
      <c r="C6" s="27">
        <v>1996</v>
      </c>
      <c r="D6" s="15" t="s">
        <v>13</v>
      </c>
      <c r="E6" s="31" t="s">
        <v>20</v>
      </c>
      <c r="F6" s="19">
        <f>H6+J6</f>
        <v>359</v>
      </c>
      <c r="G6" s="33">
        <v>68.48</v>
      </c>
      <c r="H6" s="24">
        <v>185</v>
      </c>
      <c r="I6" s="14">
        <v>67.385000000000005</v>
      </c>
      <c r="J6" s="24">
        <v>174</v>
      </c>
      <c r="K6" s="24"/>
      <c r="L6" s="24"/>
      <c r="M6" s="24"/>
      <c r="N6" s="24"/>
      <c r="O6" s="24"/>
      <c r="P6" s="24"/>
      <c r="Q6" s="24"/>
      <c r="R6" s="24"/>
      <c r="S6" s="1"/>
      <c r="T6" s="1"/>
      <c r="U6" s="1"/>
      <c r="V6" s="8"/>
      <c r="W6" s="33"/>
      <c r="X6" s="24"/>
    </row>
    <row r="7" spans="1:24" ht="18" customHeight="1" x14ac:dyDescent="0.3">
      <c r="A7" s="44">
        <f t="shared" si="0"/>
        <v>3</v>
      </c>
      <c r="B7" s="38" t="s">
        <v>14</v>
      </c>
      <c r="C7" s="27">
        <v>1996</v>
      </c>
      <c r="D7" s="15" t="s">
        <v>13</v>
      </c>
      <c r="E7" s="31" t="s">
        <v>17</v>
      </c>
      <c r="F7" s="19">
        <f>H7+J7</f>
        <v>351</v>
      </c>
      <c r="G7" s="33">
        <v>68.087999999999994</v>
      </c>
      <c r="H7" s="24">
        <v>181</v>
      </c>
      <c r="I7" s="14">
        <v>66.974000000000004</v>
      </c>
      <c r="J7" s="24">
        <v>170</v>
      </c>
      <c r="K7" s="24"/>
      <c r="L7" s="24"/>
      <c r="M7" s="24"/>
      <c r="N7" s="24"/>
      <c r="O7" s="24"/>
      <c r="P7" s="24"/>
      <c r="Q7" s="24"/>
      <c r="R7" s="24"/>
      <c r="S7" s="1"/>
      <c r="T7" s="1"/>
      <c r="U7" s="1"/>
      <c r="V7" s="8"/>
      <c r="W7" s="33"/>
      <c r="X7" s="24"/>
    </row>
    <row r="8" spans="1:24" ht="18" customHeight="1" x14ac:dyDescent="0.3">
      <c r="A8" s="44">
        <f t="shared" si="0"/>
        <v>4</v>
      </c>
      <c r="B8" s="38" t="s">
        <v>21</v>
      </c>
      <c r="C8" s="27">
        <v>1999</v>
      </c>
      <c r="D8" s="15" t="s">
        <v>13</v>
      </c>
      <c r="E8" s="31" t="s">
        <v>22</v>
      </c>
      <c r="F8" s="19">
        <f>H8+J8</f>
        <v>311</v>
      </c>
      <c r="G8" s="33">
        <v>65.147000000000006</v>
      </c>
      <c r="H8" s="24">
        <v>151</v>
      </c>
      <c r="I8" s="14">
        <v>65.974000000000004</v>
      </c>
      <c r="J8" s="24">
        <v>160</v>
      </c>
      <c r="K8" s="24"/>
      <c r="L8" s="24"/>
      <c r="M8" s="24"/>
      <c r="N8" s="24"/>
      <c r="O8" s="24"/>
      <c r="P8" s="24"/>
      <c r="Q8" s="24"/>
      <c r="R8" s="24"/>
      <c r="S8" s="1"/>
      <c r="T8" s="1"/>
      <c r="U8" s="1"/>
      <c r="V8" s="8"/>
      <c r="W8" s="33"/>
      <c r="X8" s="24"/>
    </row>
    <row r="9" spans="1:24" ht="18" hidden="1" customHeight="1" x14ac:dyDescent="0.3">
      <c r="A9" s="44" t="e">
        <f t="shared" si="0"/>
        <v>#N/A</v>
      </c>
      <c r="B9" s="4"/>
      <c r="C9" s="1"/>
      <c r="D9" s="1"/>
      <c r="E9" s="3"/>
      <c r="F9" s="19"/>
      <c r="G9" s="17"/>
      <c r="H9" s="1"/>
      <c r="I9" s="12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8"/>
      <c r="W9" s="17"/>
      <c r="X9" s="1"/>
    </row>
    <row r="10" spans="1:24" ht="30" hidden="1" customHeight="1" x14ac:dyDescent="0.3">
      <c r="A10" s="44" t="e">
        <f t="shared" si="0"/>
        <v>#N/A</v>
      </c>
      <c r="B10" s="4"/>
      <c r="C10" s="1"/>
      <c r="D10" s="1"/>
      <c r="E10" s="3"/>
      <c r="F10" s="19"/>
      <c r="G10" s="17"/>
      <c r="H10" s="1"/>
      <c r="I10" s="12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8"/>
      <c r="W10" s="17"/>
      <c r="X10" s="1"/>
    </row>
    <row r="11" spans="1:24" ht="12.75" hidden="1" customHeight="1" x14ac:dyDescent="0.3">
      <c r="A11" s="44" t="e">
        <f t="shared" si="0"/>
        <v>#N/A</v>
      </c>
      <c r="B11" s="4"/>
      <c r="C11" s="1"/>
      <c r="D11" s="1"/>
      <c r="E11" s="3"/>
      <c r="F11" s="19"/>
      <c r="G11" s="17"/>
      <c r="H11" s="1"/>
      <c r="I11" s="12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8"/>
      <c r="W11" s="17"/>
      <c r="X11" s="1"/>
    </row>
    <row r="12" spans="1:24" ht="25.5" hidden="1" customHeight="1" x14ac:dyDescent="0.3">
      <c r="A12" s="44" t="e">
        <f t="shared" si="0"/>
        <v>#N/A</v>
      </c>
      <c r="B12" s="4"/>
      <c r="C12" s="1"/>
      <c r="D12" s="1"/>
      <c r="E12" s="3"/>
      <c r="F12" s="19"/>
      <c r="G12" s="17"/>
      <c r="H12" s="1"/>
      <c r="I12" s="12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8"/>
      <c r="W12" s="17"/>
      <c r="X12" s="1"/>
    </row>
    <row r="13" spans="1:24" ht="9" hidden="1" customHeight="1" x14ac:dyDescent="0.3">
      <c r="A13" s="44" t="e">
        <f t="shared" si="0"/>
        <v>#N/A</v>
      </c>
      <c r="B13" s="4"/>
      <c r="C13" s="1"/>
      <c r="D13" s="1"/>
      <c r="E13" s="3"/>
      <c r="F13" s="19"/>
      <c r="G13" s="17"/>
      <c r="H13" s="1"/>
      <c r="I13" s="12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8"/>
      <c r="W13" s="17"/>
      <c r="X13" s="1"/>
    </row>
    <row r="14" spans="1:24" ht="9" hidden="1" customHeight="1" x14ac:dyDescent="0.3">
      <c r="A14" s="44" t="e">
        <f t="shared" si="0"/>
        <v>#N/A</v>
      </c>
      <c r="B14" s="4"/>
      <c r="C14" s="1"/>
      <c r="D14" s="1"/>
      <c r="E14" s="3"/>
      <c r="F14" s="19"/>
      <c r="G14" s="17"/>
      <c r="H14" s="1"/>
      <c r="I14" s="12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8"/>
      <c r="W14" s="17"/>
      <c r="X14" s="1"/>
    </row>
    <row r="15" spans="1:24" ht="14.25" hidden="1" customHeight="1" x14ac:dyDescent="0.3">
      <c r="A15" s="44" t="e">
        <f t="shared" si="0"/>
        <v>#N/A</v>
      </c>
      <c r="B15" s="4"/>
      <c r="C15" s="1"/>
      <c r="D15" s="1"/>
      <c r="E15" s="3"/>
      <c r="F15" s="19"/>
      <c r="G15" s="17"/>
      <c r="H15" s="1"/>
      <c r="I15" s="12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8"/>
      <c r="W15" s="17"/>
      <c r="X15" s="1"/>
    </row>
    <row r="16" spans="1:24" ht="20.25" hidden="1" customHeight="1" x14ac:dyDescent="0.3">
      <c r="A16" s="44" t="e">
        <f t="shared" si="0"/>
        <v>#N/A</v>
      </c>
      <c r="B16" s="4"/>
      <c r="C16" s="1"/>
      <c r="D16" s="1"/>
      <c r="E16" s="3"/>
      <c r="F16" s="19"/>
      <c r="G16" s="17"/>
      <c r="H16" s="1"/>
      <c r="I16" s="12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8"/>
      <c r="W16" s="17"/>
      <c r="X16" s="1"/>
    </row>
    <row r="17" spans="1:24" ht="23.25" hidden="1" customHeight="1" x14ac:dyDescent="0.3">
      <c r="A17" s="44" t="e">
        <f t="shared" si="0"/>
        <v>#N/A</v>
      </c>
      <c r="B17" s="4"/>
      <c r="C17" s="1"/>
      <c r="D17" s="1"/>
      <c r="E17" s="3"/>
      <c r="F17" s="19"/>
      <c r="G17" s="17"/>
      <c r="H17" s="1"/>
      <c r="I17" s="12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8"/>
      <c r="W17" s="17"/>
      <c r="X17" s="1"/>
    </row>
    <row r="18" spans="1:24" hidden="1" x14ac:dyDescent="0.3">
      <c r="A18" s="44" t="e">
        <f t="shared" si="0"/>
        <v>#N/A</v>
      </c>
      <c r="B18" s="4"/>
      <c r="C18" s="1"/>
      <c r="D18" s="1"/>
      <c r="E18" s="3"/>
      <c r="F18" s="19"/>
      <c r="G18" s="17"/>
      <c r="H18" s="1"/>
      <c r="I18" s="12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8"/>
      <c r="W18" s="17"/>
      <c r="X18" s="1"/>
    </row>
    <row r="19" spans="1:24" hidden="1" x14ac:dyDescent="0.3">
      <c r="A19" s="44" t="e">
        <f t="shared" si="0"/>
        <v>#N/A</v>
      </c>
      <c r="B19" s="4"/>
      <c r="C19" s="1"/>
      <c r="D19" s="1"/>
      <c r="E19" s="3"/>
      <c r="F19" s="19"/>
      <c r="G19" s="17"/>
      <c r="H19" s="1"/>
      <c r="I19" s="12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8"/>
      <c r="W19" s="17"/>
      <c r="X19" s="1"/>
    </row>
    <row r="20" spans="1:24" ht="17.25" customHeight="1" thickBot="1" x14ac:dyDescent="0.35">
      <c r="A20" s="45">
        <f t="shared" si="0"/>
        <v>5</v>
      </c>
      <c r="B20" s="38" t="s">
        <v>18</v>
      </c>
      <c r="C20" s="7">
        <v>1996</v>
      </c>
      <c r="D20" s="6" t="s">
        <v>13</v>
      </c>
      <c r="E20" s="5" t="s">
        <v>42</v>
      </c>
      <c r="F20" s="20">
        <v>161</v>
      </c>
      <c r="G20" s="34"/>
      <c r="H20" s="9"/>
      <c r="I20" s="13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10"/>
      <c r="W20" s="34">
        <v>66.126999999999995</v>
      </c>
      <c r="X20" s="9">
        <v>161</v>
      </c>
    </row>
  </sheetData>
  <sortState ref="A5:X20">
    <sortCondition ref="A5:A20"/>
  </sortState>
  <mergeCells count="21">
    <mergeCell ref="W2:X2"/>
    <mergeCell ref="W3:X3"/>
    <mergeCell ref="F2:F4"/>
    <mergeCell ref="G2:J2"/>
    <mergeCell ref="A2:A4"/>
    <mergeCell ref="B2:D2"/>
    <mergeCell ref="B3:B4"/>
    <mergeCell ref="C3:C4"/>
    <mergeCell ref="D3:D4"/>
    <mergeCell ref="E3:E4"/>
    <mergeCell ref="G3:H3"/>
    <mergeCell ref="I3:J3"/>
    <mergeCell ref="S2:V2"/>
    <mergeCell ref="S3:T3"/>
    <mergeCell ref="U3:V3"/>
    <mergeCell ref="K2:N2"/>
    <mergeCell ref="O2:R2"/>
    <mergeCell ref="K3:L3"/>
    <mergeCell ref="Q3:R3"/>
    <mergeCell ref="O3:P3"/>
    <mergeCell ref="M3:N3"/>
  </mergeCells>
  <pageMargins left="0.7" right="0.7" top="0.75" bottom="0.75" header="0.3" footer="0.3"/>
  <pageSetup paperSize="9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2"/>
  <sheetViews>
    <sheetView zoomScale="115" zoomScaleNormal="115" zoomScaleSheetLayoutView="115" workbookViewId="0">
      <pane ySplit="4" topLeftCell="A5" activePane="bottomLeft" state="frozen"/>
      <selection activeCell="G10" sqref="G10"/>
      <selection pane="bottomLeft" activeCell="A2" sqref="A2:A4"/>
    </sheetView>
  </sheetViews>
  <sheetFormatPr defaultRowHeight="14.4" x14ac:dyDescent="0.3"/>
  <cols>
    <col min="1" max="1" width="4.6640625" customWidth="1"/>
    <col min="2" max="2" width="28.21875" customWidth="1"/>
    <col min="3" max="3" width="7.21875" customWidth="1"/>
    <col min="4" max="4" width="7.77734375" customWidth="1"/>
    <col min="5" max="5" width="18.5546875" customWidth="1"/>
    <col min="6" max="6" width="18.5546875" style="87" customWidth="1"/>
    <col min="7" max="7" width="9.21875" style="48" customWidth="1"/>
    <col min="8" max="8" width="6.77734375" style="47" customWidth="1"/>
    <col min="9" max="9" width="6.77734375" style="46" customWidth="1"/>
    <col min="10" max="10" width="6.77734375" style="47" customWidth="1"/>
    <col min="11" max="11" width="6.77734375" style="46" customWidth="1"/>
    <col min="12" max="12" width="6.77734375" style="47" customWidth="1"/>
    <col min="13" max="13" width="6.77734375" style="46" customWidth="1"/>
    <col min="14" max="14" width="6.77734375" style="47" customWidth="1"/>
    <col min="15" max="15" width="6.77734375" style="46" customWidth="1"/>
    <col min="16" max="16" width="6.77734375" style="47" customWidth="1"/>
    <col min="17" max="17" width="6.77734375" style="46" customWidth="1"/>
    <col min="18" max="18" width="6.77734375" style="47" customWidth="1"/>
    <col min="19" max="19" width="6.77734375" style="46" customWidth="1"/>
  </cols>
  <sheetData>
    <row r="1" spans="1:19" ht="15" thickBot="1" x14ac:dyDescent="0.35">
      <c r="A1" t="s">
        <v>199</v>
      </c>
    </row>
    <row r="2" spans="1:19" ht="66" customHeight="1" thickBot="1" x14ac:dyDescent="0.35">
      <c r="A2" s="348" t="s">
        <v>0</v>
      </c>
      <c r="B2" s="321" t="s">
        <v>1</v>
      </c>
      <c r="C2" s="322"/>
      <c r="D2" s="323"/>
      <c r="E2" s="41" t="s">
        <v>2</v>
      </c>
      <c r="F2" s="330" t="s">
        <v>46</v>
      </c>
      <c r="G2" s="345" t="s">
        <v>3</v>
      </c>
      <c r="H2" s="378" t="s">
        <v>143</v>
      </c>
      <c r="I2" s="378"/>
      <c r="J2" s="378"/>
      <c r="K2" s="378"/>
      <c r="L2" s="378" t="s">
        <v>178</v>
      </c>
      <c r="M2" s="378"/>
      <c r="N2" s="378"/>
      <c r="O2" s="378"/>
      <c r="P2" s="378" t="s">
        <v>184</v>
      </c>
      <c r="Q2" s="378"/>
      <c r="R2" s="378"/>
      <c r="S2" s="378"/>
    </row>
    <row r="3" spans="1:19" ht="15" thickBot="1" x14ac:dyDescent="0.35">
      <c r="A3" s="349"/>
      <c r="B3" s="367" t="s">
        <v>4</v>
      </c>
      <c r="C3" s="354" t="s">
        <v>5</v>
      </c>
      <c r="D3" s="356" t="s">
        <v>45</v>
      </c>
      <c r="E3" s="383" t="s">
        <v>7</v>
      </c>
      <c r="F3" s="326"/>
      <c r="G3" s="346"/>
      <c r="H3" s="379" t="s">
        <v>24</v>
      </c>
      <c r="I3" s="380"/>
      <c r="J3" s="381" t="s">
        <v>9</v>
      </c>
      <c r="K3" s="380"/>
      <c r="L3" s="379" t="s">
        <v>24</v>
      </c>
      <c r="M3" s="380"/>
      <c r="N3" s="381" t="s">
        <v>9</v>
      </c>
      <c r="O3" s="380"/>
      <c r="P3" s="379" t="s">
        <v>24</v>
      </c>
      <c r="Q3" s="380"/>
      <c r="R3" s="381" t="s">
        <v>9</v>
      </c>
      <c r="S3" s="380"/>
    </row>
    <row r="4" spans="1:19" ht="15" thickBot="1" x14ac:dyDescent="0.35">
      <c r="A4" s="350"/>
      <c r="B4" s="368"/>
      <c r="C4" s="355"/>
      <c r="D4" s="382"/>
      <c r="E4" s="384"/>
      <c r="F4" s="327"/>
      <c r="G4" s="347"/>
      <c r="H4" s="72" t="s">
        <v>11</v>
      </c>
      <c r="I4" s="73" t="s">
        <v>12</v>
      </c>
      <c r="J4" s="72" t="s">
        <v>11</v>
      </c>
      <c r="K4" s="73" t="s">
        <v>12</v>
      </c>
      <c r="L4" s="72" t="s">
        <v>11</v>
      </c>
      <c r="M4" s="73" t="s">
        <v>12</v>
      </c>
      <c r="N4" s="72" t="s">
        <v>11</v>
      </c>
      <c r="O4" s="73" t="s">
        <v>12</v>
      </c>
      <c r="P4" s="72" t="s">
        <v>11</v>
      </c>
      <c r="Q4" s="73" t="s">
        <v>12</v>
      </c>
      <c r="R4" s="72" t="s">
        <v>11</v>
      </c>
      <c r="S4" s="73" t="s">
        <v>12</v>
      </c>
    </row>
    <row r="5" spans="1:19" ht="15" customHeight="1" x14ac:dyDescent="0.3">
      <c r="A5" s="184">
        <f t="shared" ref="A5:A13" si="0">RANK(G5,G$5:G$13,0)</f>
        <v>1</v>
      </c>
      <c r="B5" s="84" t="s">
        <v>103</v>
      </c>
      <c r="C5" s="65" t="s">
        <v>97</v>
      </c>
      <c r="D5" s="66" t="s">
        <v>13</v>
      </c>
      <c r="E5" s="220" t="s">
        <v>110</v>
      </c>
      <c r="F5" s="154" t="s">
        <v>47</v>
      </c>
      <c r="G5" s="183">
        <f>I5+K5+M5+O5+Q5+S5</f>
        <v>784</v>
      </c>
      <c r="H5" s="201">
        <v>63.7</v>
      </c>
      <c r="I5" s="199">
        <v>137</v>
      </c>
      <c r="J5" s="201">
        <v>67.900000000000006</v>
      </c>
      <c r="K5" s="199">
        <v>129</v>
      </c>
      <c r="L5" s="201">
        <v>63.3</v>
      </c>
      <c r="M5" s="199">
        <v>133</v>
      </c>
      <c r="N5" s="201">
        <v>67.8</v>
      </c>
      <c r="O5" s="199">
        <v>128</v>
      </c>
      <c r="P5" s="201">
        <v>63.1</v>
      </c>
      <c r="Q5" s="199">
        <v>131</v>
      </c>
      <c r="R5" s="201">
        <v>67.599999999999994</v>
      </c>
      <c r="S5" s="199">
        <v>126</v>
      </c>
    </row>
    <row r="6" spans="1:19" ht="15" customHeight="1" x14ac:dyDescent="0.3">
      <c r="A6" s="185">
        <f t="shared" si="0"/>
        <v>2</v>
      </c>
      <c r="B6" s="99" t="s">
        <v>88</v>
      </c>
      <c r="C6" s="153">
        <v>2004</v>
      </c>
      <c r="D6" s="100" t="s">
        <v>13</v>
      </c>
      <c r="E6" s="101" t="s">
        <v>89</v>
      </c>
      <c r="F6" s="92" t="s">
        <v>47</v>
      </c>
      <c r="G6" s="186">
        <f>I6+K6+M6+O6+Q6+S6</f>
        <v>776</v>
      </c>
      <c r="H6" s="201">
        <v>65</v>
      </c>
      <c r="I6" s="199">
        <v>150</v>
      </c>
      <c r="J6" s="201">
        <v>66.5</v>
      </c>
      <c r="K6" s="199">
        <v>115</v>
      </c>
      <c r="L6" s="201">
        <v>60.7</v>
      </c>
      <c r="M6" s="199">
        <v>107</v>
      </c>
      <c r="N6" s="201">
        <v>67.5</v>
      </c>
      <c r="O6" s="199">
        <v>125</v>
      </c>
      <c r="P6" s="201">
        <v>64.8</v>
      </c>
      <c r="Q6" s="199">
        <v>148</v>
      </c>
      <c r="R6" s="201">
        <v>68.099999999999994</v>
      </c>
      <c r="S6" s="199">
        <v>131</v>
      </c>
    </row>
    <row r="7" spans="1:19" ht="15" customHeight="1" x14ac:dyDescent="0.3">
      <c r="A7" s="235">
        <f t="shared" si="0"/>
        <v>3</v>
      </c>
      <c r="B7" s="160" t="s">
        <v>96</v>
      </c>
      <c r="C7" s="161" t="s">
        <v>97</v>
      </c>
      <c r="D7" s="162" t="s">
        <v>13</v>
      </c>
      <c r="E7" s="221" t="s">
        <v>129</v>
      </c>
      <c r="F7" s="92" t="s">
        <v>47</v>
      </c>
      <c r="G7" s="236">
        <f>I7+K7+M7+O7+Q7+S7</f>
        <v>758</v>
      </c>
      <c r="H7" s="201">
        <v>62</v>
      </c>
      <c r="I7" s="199">
        <v>120</v>
      </c>
      <c r="J7" s="201">
        <v>65.3</v>
      </c>
      <c r="K7" s="199">
        <v>103</v>
      </c>
      <c r="L7" s="201">
        <v>62.5</v>
      </c>
      <c r="M7" s="199">
        <v>125</v>
      </c>
      <c r="N7" s="201">
        <v>65.900000000000006</v>
      </c>
      <c r="O7" s="199">
        <v>109</v>
      </c>
      <c r="P7" s="201">
        <v>66.400000000000006</v>
      </c>
      <c r="Q7" s="199">
        <v>164</v>
      </c>
      <c r="R7" s="201">
        <v>68.7</v>
      </c>
      <c r="S7" s="199">
        <v>137</v>
      </c>
    </row>
    <row r="8" spans="1:19" ht="15" customHeight="1" x14ac:dyDescent="0.3">
      <c r="A8" s="235">
        <f t="shared" si="0"/>
        <v>4</v>
      </c>
      <c r="B8" s="160" t="s">
        <v>113</v>
      </c>
      <c r="C8" s="161">
        <v>2007</v>
      </c>
      <c r="D8" s="162" t="s">
        <v>13</v>
      </c>
      <c r="E8" s="219" t="s">
        <v>91</v>
      </c>
      <c r="F8" s="154" t="s">
        <v>47</v>
      </c>
      <c r="G8" s="159">
        <f>I8+M8+O8+Q8+S8</f>
        <v>703</v>
      </c>
      <c r="H8" s="201">
        <v>63.6</v>
      </c>
      <c r="I8" s="199">
        <v>136</v>
      </c>
      <c r="J8" s="201"/>
      <c r="K8" s="199"/>
      <c r="L8" s="201">
        <v>66.5</v>
      </c>
      <c r="M8" s="199">
        <v>165</v>
      </c>
      <c r="N8" s="201">
        <v>68.900000000000006</v>
      </c>
      <c r="O8" s="199">
        <v>139</v>
      </c>
      <c r="P8" s="201">
        <v>64.5</v>
      </c>
      <c r="Q8" s="199">
        <v>145</v>
      </c>
      <c r="R8" s="201">
        <v>66.8</v>
      </c>
      <c r="S8" s="199">
        <v>118</v>
      </c>
    </row>
    <row r="9" spans="1:19" ht="15" customHeight="1" x14ac:dyDescent="0.3">
      <c r="A9" s="272">
        <f t="shared" si="0"/>
        <v>5</v>
      </c>
      <c r="B9" s="160" t="s">
        <v>99</v>
      </c>
      <c r="C9" s="161" t="s">
        <v>97</v>
      </c>
      <c r="D9" s="162" t="s">
        <v>13</v>
      </c>
      <c r="E9" s="245" t="s">
        <v>100</v>
      </c>
      <c r="F9" s="154" t="s">
        <v>47</v>
      </c>
      <c r="G9" s="273">
        <f>I9+M9+Q9+S9</f>
        <v>488</v>
      </c>
      <c r="H9" s="201">
        <v>59.2</v>
      </c>
      <c r="I9" s="199">
        <v>92</v>
      </c>
      <c r="J9" s="201"/>
      <c r="K9" s="199"/>
      <c r="L9" s="201">
        <v>59.1</v>
      </c>
      <c r="M9" s="199">
        <v>91</v>
      </c>
      <c r="N9" s="201"/>
      <c r="O9" s="199"/>
      <c r="P9" s="201">
        <v>65.8</v>
      </c>
      <c r="Q9" s="199">
        <v>158</v>
      </c>
      <c r="R9" s="201">
        <v>69.7</v>
      </c>
      <c r="S9" s="199">
        <v>147</v>
      </c>
    </row>
    <row r="10" spans="1:19" ht="15" customHeight="1" x14ac:dyDescent="0.3">
      <c r="A10" s="272">
        <f t="shared" si="0"/>
        <v>6</v>
      </c>
      <c r="B10" s="160" t="s">
        <v>86</v>
      </c>
      <c r="C10" s="161">
        <v>2006</v>
      </c>
      <c r="D10" s="299" t="s">
        <v>13</v>
      </c>
      <c r="E10" s="300" t="s">
        <v>22</v>
      </c>
      <c r="F10" s="154" t="s">
        <v>47</v>
      </c>
      <c r="G10" s="273">
        <f>Q10+S10</f>
        <v>218</v>
      </c>
      <c r="H10" s="201"/>
      <c r="I10" s="199"/>
      <c r="J10" s="201"/>
      <c r="K10" s="199"/>
      <c r="L10" s="201"/>
      <c r="M10" s="199"/>
      <c r="N10" s="201"/>
      <c r="O10" s="199"/>
      <c r="P10" s="201">
        <v>61.5</v>
      </c>
      <c r="Q10" s="199">
        <v>115</v>
      </c>
      <c r="R10" s="201">
        <v>65.3</v>
      </c>
      <c r="S10" s="199">
        <v>103</v>
      </c>
    </row>
    <row r="11" spans="1:19" ht="15" customHeight="1" x14ac:dyDescent="0.3">
      <c r="A11" s="235">
        <f t="shared" si="0"/>
        <v>7</v>
      </c>
      <c r="B11" s="160" t="s">
        <v>196</v>
      </c>
      <c r="C11" s="161">
        <v>2002</v>
      </c>
      <c r="D11" s="299" t="s">
        <v>13</v>
      </c>
      <c r="E11" s="300" t="s">
        <v>197</v>
      </c>
      <c r="F11" s="301" t="s">
        <v>198</v>
      </c>
      <c r="G11" s="236">
        <f>Q11+S11</f>
        <v>184</v>
      </c>
      <c r="H11" s="201"/>
      <c r="I11" s="199"/>
      <c r="J11" s="201"/>
      <c r="K11" s="199"/>
      <c r="L11" s="201"/>
      <c r="M11" s="199"/>
      <c r="N11" s="201"/>
      <c r="O11" s="199"/>
      <c r="P11" s="201">
        <v>60</v>
      </c>
      <c r="Q11" s="199">
        <v>100</v>
      </c>
      <c r="R11" s="201">
        <v>63.4</v>
      </c>
      <c r="S11" s="199">
        <v>84</v>
      </c>
    </row>
    <row r="12" spans="1:19" ht="15" customHeight="1" x14ac:dyDescent="0.3">
      <c r="A12" s="171">
        <f t="shared" si="0"/>
        <v>8</v>
      </c>
      <c r="B12" s="99" t="s">
        <v>94</v>
      </c>
      <c r="C12" s="153">
        <v>2006</v>
      </c>
      <c r="D12" s="100" t="s">
        <v>13</v>
      </c>
      <c r="E12" s="101" t="s">
        <v>95</v>
      </c>
      <c r="F12" s="92" t="s">
        <v>47</v>
      </c>
      <c r="G12" s="172">
        <f>M12</f>
        <v>0</v>
      </c>
      <c r="H12" s="201"/>
      <c r="I12" s="199"/>
      <c r="J12" s="201"/>
      <c r="K12" s="199"/>
      <c r="L12" s="201">
        <v>48.8</v>
      </c>
      <c r="M12" s="199">
        <v>0</v>
      </c>
      <c r="N12" s="201"/>
      <c r="O12" s="199"/>
      <c r="P12" s="201"/>
      <c r="Q12" s="199"/>
      <c r="R12" s="201"/>
      <c r="S12" s="199"/>
    </row>
    <row r="13" spans="1:19" ht="15" customHeight="1" x14ac:dyDescent="0.3">
      <c r="A13" s="151">
        <f t="shared" si="0"/>
        <v>8</v>
      </c>
      <c r="B13" s="97" t="s">
        <v>72</v>
      </c>
      <c r="C13" s="98">
        <v>2007</v>
      </c>
      <c r="D13" s="241" t="s">
        <v>13</v>
      </c>
      <c r="E13" s="246" t="s">
        <v>174</v>
      </c>
      <c r="F13" s="88" t="s">
        <v>47</v>
      </c>
      <c r="G13" s="152">
        <f>M13</f>
        <v>0</v>
      </c>
      <c r="H13" s="201"/>
      <c r="I13" s="199"/>
      <c r="J13" s="201"/>
      <c r="K13" s="199"/>
      <c r="L13" s="201">
        <v>55.6</v>
      </c>
      <c r="M13" s="199">
        <v>0</v>
      </c>
      <c r="N13" s="201"/>
      <c r="O13" s="199"/>
      <c r="P13" s="201"/>
      <c r="Q13" s="199"/>
      <c r="R13" s="201"/>
      <c r="S13" s="199"/>
    </row>
    <row r="14" spans="1:19" ht="15" customHeight="1" thickBot="1" x14ac:dyDescent="0.35">
      <c r="A14" s="142"/>
      <c r="B14" s="68"/>
      <c r="C14" s="69"/>
      <c r="D14" s="70"/>
      <c r="E14" s="71"/>
      <c r="F14" s="106"/>
      <c r="G14" s="107"/>
      <c r="H14" s="81"/>
      <c r="I14" s="82"/>
      <c r="J14" s="81"/>
      <c r="K14" s="82"/>
      <c r="L14" s="81"/>
      <c r="M14" s="82"/>
      <c r="N14" s="81"/>
      <c r="O14" s="82"/>
      <c r="P14" s="81"/>
      <c r="Q14" s="82"/>
      <c r="R14" s="81"/>
      <c r="S14" s="82"/>
    </row>
    <row r="15" spans="1:19" s="46" customFormat="1" x14ac:dyDescent="0.3">
      <c r="F15" s="89"/>
      <c r="G15" s="53"/>
      <c r="H15" s="47"/>
      <c r="J15" s="47"/>
      <c r="L15" s="47"/>
      <c r="N15" s="47"/>
      <c r="P15" s="47"/>
      <c r="R15" s="47"/>
    </row>
    <row r="16" spans="1:19" s="46" customFormat="1" x14ac:dyDescent="0.3">
      <c r="F16" s="89"/>
      <c r="G16" s="53"/>
      <c r="H16" s="47"/>
      <c r="J16" s="47"/>
      <c r="L16" s="47"/>
      <c r="N16" s="47"/>
      <c r="P16" s="47"/>
      <c r="R16" s="47"/>
    </row>
    <row r="17" spans="3:18" s="46" customFormat="1" x14ac:dyDescent="0.3">
      <c r="C17" s="53"/>
      <c r="D17" s="53"/>
      <c r="F17" s="89"/>
      <c r="G17" s="53"/>
      <c r="H17" s="47"/>
      <c r="J17" s="47"/>
      <c r="L17" s="47"/>
      <c r="N17" s="47"/>
      <c r="P17" s="47"/>
      <c r="R17" s="47"/>
    </row>
    <row r="18" spans="3:18" s="46" customFormat="1" x14ac:dyDescent="0.3">
      <c r="C18" s="53"/>
      <c r="D18" s="53"/>
      <c r="F18" s="89"/>
      <c r="G18" s="53"/>
      <c r="H18" s="47"/>
      <c r="J18" s="47"/>
      <c r="L18" s="47"/>
      <c r="N18" s="47"/>
      <c r="P18" s="47"/>
      <c r="R18" s="47"/>
    </row>
    <row r="19" spans="3:18" s="46" customFormat="1" x14ac:dyDescent="0.3">
      <c r="C19" s="53"/>
      <c r="D19" s="53"/>
      <c r="F19" s="89"/>
      <c r="G19" s="53"/>
      <c r="H19" s="47"/>
      <c r="J19" s="47"/>
      <c r="L19" s="47"/>
      <c r="N19" s="47"/>
      <c r="P19" s="47"/>
      <c r="R19" s="47"/>
    </row>
    <row r="20" spans="3:18" s="46" customFormat="1" x14ac:dyDescent="0.3">
      <c r="C20" s="53"/>
      <c r="D20" s="53"/>
      <c r="F20" s="89"/>
      <c r="G20" s="53"/>
      <c r="H20" s="47"/>
      <c r="J20" s="47"/>
      <c r="L20" s="47"/>
      <c r="N20" s="47"/>
      <c r="P20" s="47"/>
      <c r="R20" s="47"/>
    </row>
    <row r="21" spans="3:18" s="46" customFormat="1" x14ac:dyDescent="0.3">
      <c r="C21" s="53"/>
      <c r="D21" s="53"/>
      <c r="F21" s="89"/>
      <c r="G21" s="53"/>
      <c r="H21" s="47"/>
      <c r="J21" s="47"/>
      <c r="L21" s="47"/>
      <c r="N21" s="47"/>
      <c r="P21" s="47"/>
      <c r="R21" s="47"/>
    </row>
    <row r="22" spans="3:18" s="46" customFormat="1" x14ac:dyDescent="0.3">
      <c r="C22" s="53"/>
      <c r="D22" s="53"/>
      <c r="F22" s="89"/>
      <c r="G22" s="53"/>
      <c r="H22" s="47"/>
      <c r="J22" s="47"/>
      <c r="L22" s="47"/>
      <c r="N22" s="47"/>
      <c r="P22" s="47"/>
      <c r="R22" s="47"/>
    </row>
    <row r="23" spans="3:18" s="46" customFormat="1" x14ac:dyDescent="0.3">
      <c r="C23" s="53"/>
      <c r="D23" s="53"/>
      <c r="F23" s="89"/>
      <c r="G23" s="53"/>
      <c r="H23" s="47"/>
      <c r="J23" s="47"/>
      <c r="L23" s="47"/>
      <c r="N23" s="47"/>
      <c r="P23" s="47"/>
      <c r="R23" s="47"/>
    </row>
    <row r="24" spans="3:18" s="46" customFormat="1" x14ac:dyDescent="0.3">
      <c r="C24" s="53"/>
      <c r="D24" s="53"/>
      <c r="F24" s="89"/>
      <c r="G24" s="53"/>
      <c r="H24" s="47"/>
      <c r="J24" s="47"/>
      <c r="L24" s="47"/>
      <c r="N24" s="47"/>
      <c r="P24" s="47"/>
      <c r="R24" s="47"/>
    </row>
    <row r="25" spans="3:18" s="46" customFormat="1" x14ac:dyDescent="0.3">
      <c r="C25" s="53"/>
      <c r="D25" s="53"/>
      <c r="F25" s="89"/>
      <c r="G25" s="53"/>
      <c r="H25" s="47"/>
      <c r="J25" s="47"/>
      <c r="L25" s="47"/>
      <c r="N25" s="47"/>
      <c r="P25" s="47"/>
      <c r="R25" s="47"/>
    </row>
    <row r="26" spans="3:18" s="46" customFormat="1" x14ac:dyDescent="0.3">
      <c r="C26" s="53"/>
      <c r="D26" s="53"/>
      <c r="F26" s="89"/>
      <c r="G26" s="53"/>
      <c r="H26" s="47"/>
      <c r="J26" s="47"/>
      <c r="L26" s="47"/>
      <c r="N26" s="47"/>
      <c r="P26" s="47"/>
      <c r="R26" s="47"/>
    </row>
    <row r="27" spans="3:18" s="46" customFormat="1" x14ac:dyDescent="0.3">
      <c r="C27" s="53"/>
      <c r="D27" s="53"/>
      <c r="F27" s="89"/>
      <c r="G27" s="53"/>
      <c r="H27" s="47"/>
      <c r="J27" s="47"/>
      <c r="L27" s="47"/>
      <c r="N27" s="47"/>
      <c r="P27" s="47"/>
      <c r="R27" s="47"/>
    </row>
    <row r="28" spans="3:18" s="46" customFormat="1" x14ac:dyDescent="0.3">
      <c r="C28" s="53"/>
      <c r="D28" s="53"/>
      <c r="F28" s="89"/>
      <c r="G28" s="53"/>
      <c r="H28" s="47"/>
      <c r="J28" s="47"/>
      <c r="L28" s="47"/>
      <c r="N28" s="47"/>
      <c r="P28" s="47"/>
      <c r="R28" s="47"/>
    </row>
    <row r="29" spans="3:18" s="46" customFormat="1" x14ac:dyDescent="0.3">
      <c r="C29" s="53"/>
      <c r="D29" s="53"/>
      <c r="F29" s="89"/>
      <c r="G29" s="53"/>
      <c r="H29" s="47"/>
      <c r="J29" s="47"/>
      <c r="L29" s="47"/>
      <c r="N29" s="47"/>
      <c r="P29" s="47"/>
      <c r="R29" s="47"/>
    </row>
    <row r="30" spans="3:18" s="46" customFormat="1" x14ac:dyDescent="0.3">
      <c r="C30" s="53"/>
      <c r="D30" s="53"/>
      <c r="F30" s="89"/>
      <c r="G30" s="53"/>
      <c r="H30" s="47"/>
      <c r="J30" s="47"/>
      <c r="L30" s="47"/>
      <c r="N30" s="47"/>
      <c r="P30" s="47"/>
      <c r="R30" s="47"/>
    </row>
    <row r="31" spans="3:18" s="46" customFormat="1" x14ac:dyDescent="0.3">
      <c r="C31" s="53"/>
      <c r="D31" s="53"/>
      <c r="F31" s="89"/>
      <c r="G31" s="53"/>
      <c r="H31" s="47"/>
      <c r="J31" s="47"/>
      <c r="L31" s="47"/>
      <c r="N31" s="47"/>
      <c r="P31" s="47"/>
      <c r="R31" s="47"/>
    </row>
    <row r="32" spans="3:18" s="46" customFormat="1" x14ac:dyDescent="0.3">
      <c r="C32" s="53"/>
      <c r="D32" s="53"/>
      <c r="F32" s="89"/>
      <c r="G32" s="53"/>
      <c r="H32" s="47"/>
      <c r="J32" s="47"/>
      <c r="L32" s="47"/>
      <c r="N32" s="47"/>
      <c r="P32" s="47"/>
      <c r="R32" s="47"/>
    </row>
    <row r="33" spans="3:18" s="46" customFormat="1" x14ac:dyDescent="0.3">
      <c r="C33" s="53"/>
      <c r="D33" s="53"/>
      <c r="F33" s="89"/>
      <c r="G33" s="53"/>
      <c r="H33" s="47"/>
      <c r="J33" s="47"/>
      <c r="L33" s="47"/>
      <c r="N33" s="47"/>
      <c r="P33" s="47"/>
      <c r="R33" s="47"/>
    </row>
    <row r="34" spans="3:18" s="46" customFormat="1" x14ac:dyDescent="0.3">
      <c r="C34" s="53"/>
      <c r="D34" s="53"/>
      <c r="F34" s="89"/>
      <c r="G34" s="53"/>
      <c r="H34" s="47"/>
      <c r="J34" s="47"/>
      <c r="L34" s="47"/>
      <c r="N34" s="47"/>
      <c r="P34" s="47"/>
      <c r="R34" s="47"/>
    </row>
    <row r="35" spans="3:18" s="46" customFormat="1" x14ac:dyDescent="0.3">
      <c r="C35" s="53"/>
      <c r="D35" s="53"/>
      <c r="F35" s="89"/>
      <c r="G35" s="53"/>
      <c r="H35" s="47"/>
      <c r="J35" s="47"/>
      <c r="L35" s="47"/>
      <c r="N35" s="47"/>
      <c r="P35" s="47"/>
      <c r="R35" s="47"/>
    </row>
    <row r="36" spans="3:18" s="46" customFormat="1" x14ac:dyDescent="0.3">
      <c r="C36" s="53"/>
      <c r="D36" s="53"/>
      <c r="F36" s="89"/>
      <c r="G36" s="53"/>
      <c r="H36" s="47"/>
      <c r="J36" s="47"/>
      <c r="L36" s="47"/>
      <c r="N36" s="47"/>
      <c r="P36" s="47"/>
      <c r="R36" s="47"/>
    </row>
    <row r="37" spans="3:18" s="46" customFormat="1" x14ac:dyDescent="0.3">
      <c r="C37" s="53"/>
      <c r="D37" s="53"/>
      <c r="F37" s="89"/>
      <c r="G37" s="53"/>
      <c r="H37" s="47"/>
      <c r="J37" s="47"/>
      <c r="L37" s="47"/>
      <c r="N37" s="47"/>
      <c r="P37" s="47"/>
      <c r="R37" s="47"/>
    </row>
    <row r="38" spans="3:18" s="46" customFormat="1" x14ac:dyDescent="0.3">
      <c r="C38" s="53"/>
      <c r="D38" s="53"/>
      <c r="F38" s="89"/>
      <c r="G38" s="53"/>
      <c r="H38" s="47"/>
      <c r="J38" s="47"/>
      <c r="L38" s="47"/>
      <c r="N38" s="47"/>
      <c r="P38" s="47"/>
      <c r="R38" s="47"/>
    </row>
    <row r="39" spans="3:18" s="46" customFormat="1" x14ac:dyDescent="0.3">
      <c r="C39" s="53"/>
      <c r="D39" s="53"/>
      <c r="F39" s="89"/>
      <c r="G39" s="53"/>
      <c r="H39" s="47"/>
      <c r="J39" s="47"/>
      <c r="L39" s="47"/>
      <c r="N39" s="47"/>
      <c r="P39" s="47"/>
      <c r="R39" s="47"/>
    </row>
    <row r="40" spans="3:18" s="46" customFormat="1" x14ac:dyDescent="0.3">
      <c r="C40" s="53"/>
      <c r="D40" s="53"/>
      <c r="F40" s="89"/>
      <c r="G40" s="53"/>
      <c r="H40" s="47"/>
      <c r="J40" s="47"/>
      <c r="L40" s="47"/>
      <c r="N40" s="47"/>
      <c r="P40" s="47"/>
      <c r="R40" s="47"/>
    </row>
    <row r="41" spans="3:18" s="46" customFormat="1" x14ac:dyDescent="0.3">
      <c r="C41" s="53"/>
      <c r="D41" s="53"/>
      <c r="F41" s="89"/>
      <c r="G41" s="53"/>
      <c r="H41" s="47"/>
      <c r="J41" s="47"/>
      <c r="L41" s="47"/>
      <c r="N41" s="47"/>
      <c r="P41" s="47"/>
      <c r="R41" s="47"/>
    </row>
    <row r="42" spans="3:18" s="46" customFormat="1" x14ac:dyDescent="0.3">
      <c r="C42" s="53"/>
      <c r="D42" s="53"/>
      <c r="F42" s="89"/>
      <c r="G42" s="53"/>
      <c r="H42" s="47"/>
      <c r="J42" s="47"/>
      <c r="L42" s="47"/>
      <c r="N42" s="47"/>
      <c r="P42" s="47"/>
      <c r="R42" s="47"/>
    </row>
    <row r="43" spans="3:18" s="46" customFormat="1" x14ac:dyDescent="0.3">
      <c r="C43" s="53"/>
      <c r="D43" s="53"/>
      <c r="F43" s="89"/>
      <c r="G43" s="53"/>
      <c r="H43" s="47"/>
      <c r="J43" s="47"/>
      <c r="L43" s="47"/>
      <c r="N43" s="47"/>
      <c r="P43" s="47"/>
      <c r="R43" s="47"/>
    </row>
    <row r="44" spans="3:18" s="46" customFormat="1" x14ac:dyDescent="0.3">
      <c r="C44" s="53"/>
      <c r="D44" s="53"/>
      <c r="F44" s="89"/>
      <c r="G44" s="53"/>
      <c r="H44" s="47"/>
      <c r="J44" s="47"/>
      <c r="L44" s="47"/>
      <c r="N44" s="47"/>
      <c r="P44" s="47"/>
      <c r="R44" s="47"/>
    </row>
    <row r="45" spans="3:18" s="46" customFormat="1" x14ac:dyDescent="0.3">
      <c r="C45" s="53"/>
      <c r="D45" s="53"/>
      <c r="F45" s="89"/>
      <c r="G45" s="53"/>
      <c r="H45" s="47"/>
      <c r="J45" s="47"/>
      <c r="L45" s="47"/>
      <c r="N45" s="47"/>
      <c r="P45" s="47"/>
      <c r="R45" s="47"/>
    </row>
    <row r="46" spans="3:18" s="46" customFormat="1" x14ac:dyDescent="0.3">
      <c r="F46" s="89"/>
      <c r="G46" s="53"/>
      <c r="H46" s="47"/>
      <c r="J46" s="47"/>
      <c r="L46" s="47"/>
      <c r="N46" s="47"/>
      <c r="P46" s="47"/>
      <c r="R46" s="47"/>
    </row>
    <row r="47" spans="3:18" s="46" customFormat="1" x14ac:dyDescent="0.3">
      <c r="F47" s="89"/>
      <c r="G47" s="53"/>
      <c r="H47" s="47"/>
      <c r="J47" s="47"/>
      <c r="L47" s="47"/>
      <c r="N47" s="47"/>
      <c r="P47" s="47"/>
      <c r="R47" s="47"/>
    </row>
    <row r="48" spans="3:18" s="46" customFormat="1" x14ac:dyDescent="0.3">
      <c r="F48" s="89"/>
      <c r="G48" s="53"/>
      <c r="H48" s="47"/>
      <c r="J48" s="47"/>
      <c r="L48" s="47"/>
      <c r="N48" s="47"/>
      <c r="P48" s="47"/>
      <c r="R48" s="47"/>
    </row>
    <row r="49" spans="6:18" s="46" customFormat="1" x14ac:dyDescent="0.3">
      <c r="F49" s="89"/>
      <c r="G49" s="53"/>
      <c r="H49" s="47"/>
      <c r="J49" s="47"/>
      <c r="L49" s="47"/>
      <c r="N49" s="47"/>
      <c r="P49" s="47"/>
      <c r="R49" s="47"/>
    </row>
    <row r="50" spans="6:18" s="46" customFormat="1" x14ac:dyDescent="0.3">
      <c r="F50" s="89"/>
      <c r="G50" s="53"/>
      <c r="H50" s="47"/>
      <c r="J50" s="47"/>
      <c r="L50" s="47"/>
      <c r="N50" s="47"/>
      <c r="P50" s="47"/>
      <c r="R50" s="47"/>
    </row>
    <row r="51" spans="6:18" s="46" customFormat="1" x14ac:dyDescent="0.3">
      <c r="F51" s="89"/>
      <c r="G51" s="53"/>
      <c r="H51" s="47"/>
      <c r="J51" s="47"/>
      <c r="L51" s="47"/>
      <c r="N51" s="47"/>
      <c r="P51" s="47"/>
      <c r="R51" s="47"/>
    </row>
    <row r="52" spans="6:18" s="46" customFormat="1" x14ac:dyDescent="0.3">
      <c r="F52" s="89"/>
      <c r="G52" s="53"/>
      <c r="H52" s="47"/>
      <c r="J52" s="47"/>
      <c r="L52" s="47"/>
      <c r="N52" s="47"/>
      <c r="P52" s="47"/>
      <c r="R52" s="47"/>
    </row>
  </sheetData>
  <sortState ref="A5:S13">
    <sortCondition ref="A5:A13"/>
  </sortState>
  <mergeCells count="17">
    <mergeCell ref="H2:K2"/>
    <mergeCell ref="A2:A4"/>
    <mergeCell ref="B2:D2"/>
    <mergeCell ref="F2:F4"/>
    <mergeCell ref="G2:G4"/>
    <mergeCell ref="J3:K3"/>
    <mergeCell ref="B3:B4"/>
    <mergeCell ref="C3:C4"/>
    <mergeCell ref="D3:D4"/>
    <mergeCell ref="E3:E4"/>
    <mergeCell ref="H3:I3"/>
    <mergeCell ref="P2:S2"/>
    <mergeCell ref="P3:Q3"/>
    <mergeCell ref="R3:S3"/>
    <mergeCell ref="L2:O2"/>
    <mergeCell ref="L3:M3"/>
    <mergeCell ref="N3:O3"/>
  </mergeCells>
  <printOptions horizontalCentered="1"/>
  <pageMargins left="0.19685039370078741" right="0.19685039370078741" top="0.15748031496062992" bottom="0.15748031496062992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8"/>
  <sheetViews>
    <sheetView zoomScaleNormal="100" zoomScaleSheetLayoutView="55" workbookViewId="0">
      <pane ySplit="4" topLeftCell="A5" activePane="bottomLeft" state="frozen"/>
      <selection activeCell="G10" sqref="G10"/>
      <selection pane="bottomLeft" activeCell="F15" sqref="F15"/>
    </sheetView>
  </sheetViews>
  <sheetFormatPr defaultRowHeight="14.4" x14ac:dyDescent="0.3"/>
  <cols>
    <col min="1" max="1" width="4.6640625" customWidth="1"/>
    <col min="2" max="2" width="28.21875" customWidth="1"/>
    <col min="3" max="3" width="7.21875" customWidth="1"/>
    <col min="4" max="4" width="7.77734375" customWidth="1"/>
    <col min="5" max="5" width="24.88671875" customWidth="1"/>
    <col min="6" max="6" width="18.5546875" style="87" customWidth="1"/>
    <col min="7" max="7" width="9.21875" style="48" customWidth="1"/>
    <col min="8" max="8" width="6.77734375" customWidth="1"/>
    <col min="9" max="9" width="6.77734375" style="46" customWidth="1"/>
    <col min="10" max="10" width="6.77734375" customWidth="1"/>
    <col min="11" max="11" width="6.77734375" style="46" customWidth="1"/>
    <col min="12" max="18" width="6.77734375" customWidth="1"/>
    <col min="19" max="19" width="6.77734375" style="46" customWidth="1"/>
    <col min="20" max="20" width="6.77734375" customWidth="1"/>
    <col min="21" max="21" width="6.77734375" style="46" customWidth="1"/>
  </cols>
  <sheetData>
    <row r="1" spans="1:21" ht="15" thickBot="1" x14ac:dyDescent="0.35">
      <c r="A1" t="s">
        <v>200</v>
      </c>
    </row>
    <row r="2" spans="1:21" ht="66" customHeight="1" thickBot="1" x14ac:dyDescent="0.35">
      <c r="A2" s="348" t="s">
        <v>0</v>
      </c>
      <c r="B2" s="321" t="s">
        <v>1</v>
      </c>
      <c r="C2" s="322"/>
      <c r="D2" s="323"/>
      <c r="E2" s="41" t="s">
        <v>2</v>
      </c>
      <c r="F2" s="330" t="s">
        <v>46</v>
      </c>
      <c r="G2" s="345" t="s">
        <v>3</v>
      </c>
      <c r="H2" s="391" t="s">
        <v>144</v>
      </c>
      <c r="I2" s="390"/>
      <c r="J2" s="391" t="s">
        <v>150</v>
      </c>
      <c r="K2" s="390"/>
      <c r="L2" s="387" t="s">
        <v>178</v>
      </c>
      <c r="M2" s="388"/>
      <c r="N2" s="388"/>
      <c r="O2" s="388"/>
      <c r="P2" s="389"/>
      <c r="Q2" s="390"/>
      <c r="R2" s="385" t="s">
        <v>178</v>
      </c>
      <c r="S2" s="386"/>
      <c r="T2" s="385" t="s">
        <v>192</v>
      </c>
      <c r="U2" s="386"/>
    </row>
    <row r="3" spans="1:21" ht="15" thickBot="1" x14ac:dyDescent="0.35">
      <c r="A3" s="349"/>
      <c r="B3" s="367" t="s">
        <v>4</v>
      </c>
      <c r="C3" s="354" t="s">
        <v>5</v>
      </c>
      <c r="D3" s="356" t="s">
        <v>45</v>
      </c>
      <c r="E3" s="383" t="s">
        <v>7</v>
      </c>
      <c r="F3" s="326"/>
      <c r="G3" s="346"/>
      <c r="H3" s="338" t="s">
        <v>25</v>
      </c>
      <c r="I3" s="339"/>
      <c r="J3" s="338" t="s">
        <v>25</v>
      </c>
      <c r="K3" s="339"/>
      <c r="L3" s="314" t="s">
        <v>29</v>
      </c>
      <c r="M3" s="314"/>
      <c r="N3" s="314" t="s">
        <v>28</v>
      </c>
      <c r="O3" s="314"/>
      <c r="P3" s="314" t="s">
        <v>27</v>
      </c>
      <c r="Q3" s="314"/>
      <c r="R3" s="338" t="s">
        <v>25</v>
      </c>
      <c r="S3" s="339"/>
      <c r="T3" s="338" t="s">
        <v>25</v>
      </c>
      <c r="U3" s="339"/>
    </row>
    <row r="4" spans="1:21" ht="15" thickBot="1" x14ac:dyDescent="0.35">
      <c r="A4" s="350"/>
      <c r="B4" s="368"/>
      <c r="C4" s="355"/>
      <c r="D4" s="382"/>
      <c r="E4" s="384"/>
      <c r="F4" s="327"/>
      <c r="G4" s="347"/>
      <c r="H4" s="72" t="s">
        <v>11</v>
      </c>
      <c r="I4" s="73" t="s">
        <v>12</v>
      </c>
      <c r="J4" s="72" t="s">
        <v>11</v>
      </c>
      <c r="K4" s="73" t="s">
        <v>12</v>
      </c>
      <c r="L4" s="74" t="s">
        <v>11</v>
      </c>
      <c r="M4" s="75" t="s">
        <v>12</v>
      </c>
      <c r="N4" s="74" t="s">
        <v>11</v>
      </c>
      <c r="O4" s="75" t="s">
        <v>12</v>
      </c>
      <c r="P4" s="76" t="s">
        <v>11</v>
      </c>
      <c r="Q4" s="75" t="s">
        <v>12</v>
      </c>
      <c r="R4" s="72" t="s">
        <v>11</v>
      </c>
      <c r="S4" s="73" t="s">
        <v>12</v>
      </c>
      <c r="T4" s="72" t="s">
        <v>11</v>
      </c>
      <c r="U4" s="73" t="s">
        <v>12</v>
      </c>
    </row>
    <row r="5" spans="1:21" ht="15" customHeight="1" x14ac:dyDescent="0.3">
      <c r="A5" s="43">
        <f t="shared" ref="A5:A43" si="0">RANK(G5,G$5:G$43,0)</f>
        <v>1</v>
      </c>
      <c r="B5" s="84" t="s">
        <v>53</v>
      </c>
      <c r="C5" s="93">
        <v>2007</v>
      </c>
      <c r="D5" s="66" t="s">
        <v>13</v>
      </c>
      <c r="E5" s="242" t="s">
        <v>137</v>
      </c>
      <c r="F5" s="181" t="s">
        <v>47</v>
      </c>
      <c r="G5" s="248">
        <f>I5+M5+O5+Q5+U5</f>
        <v>984</v>
      </c>
      <c r="H5" s="189">
        <v>69.900000000000006</v>
      </c>
      <c r="I5" s="192">
        <v>199</v>
      </c>
      <c r="J5" s="189"/>
      <c r="K5" s="192"/>
      <c r="L5" s="194">
        <v>69.5</v>
      </c>
      <c r="M5" s="192">
        <v>195</v>
      </c>
      <c r="N5" s="190">
        <v>70.7</v>
      </c>
      <c r="O5" s="192">
        <v>207</v>
      </c>
      <c r="P5" s="190">
        <v>73</v>
      </c>
      <c r="Q5" s="227">
        <v>180</v>
      </c>
      <c r="R5" s="189"/>
      <c r="S5" s="192"/>
      <c r="T5" s="189">
        <v>70.3</v>
      </c>
      <c r="U5" s="192">
        <v>203</v>
      </c>
    </row>
    <row r="6" spans="1:21" ht="15" customHeight="1" x14ac:dyDescent="0.3">
      <c r="A6" s="247">
        <f t="shared" si="0"/>
        <v>2</v>
      </c>
      <c r="B6" s="84" t="s">
        <v>66</v>
      </c>
      <c r="C6" s="65">
        <v>2006</v>
      </c>
      <c r="D6" s="66" t="s">
        <v>13</v>
      </c>
      <c r="E6" s="67" t="s">
        <v>104</v>
      </c>
      <c r="F6" s="233" t="s">
        <v>58</v>
      </c>
      <c r="G6" s="249">
        <f>K6+I6+M6+O6+Q6+U6</f>
        <v>870</v>
      </c>
      <c r="H6" s="195">
        <v>64.3</v>
      </c>
      <c r="I6" s="199">
        <v>143</v>
      </c>
      <c r="J6" s="195">
        <v>65.8</v>
      </c>
      <c r="K6" s="199">
        <v>158</v>
      </c>
      <c r="L6" s="228">
        <v>66.3</v>
      </c>
      <c r="M6" s="230">
        <v>163</v>
      </c>
      <c r="N6" s="217">
        <v>65.099999999999994</v>
      </c>
      <c r="O6" s="213">
        <v>151</v>
      </c>
      <c r="P6" s="217">
        <v>67.3</v>
      </c>
      <c r="Q6" s="229">
        <v>123</v>
      </c>
      <c r="R6" s="195"/>
      <c r="S6" s="199"/>
      <c r="T6" s="195">
        <v>63.2</v>
      </c>
      <c r="U6" s="199">
        <v>132</v>
      </c>
    </row>
    <row r="7" spans="1:21" ht="15" customHeight="1" x14ac:dyDescent="0.3">
      <c r="A7" s="235">
        <f t="shared" si="0"/>
        <v>3</v>
      </c>
      <c r="B7" s="85" t="s">
        <v>72</v>
      </c>
      <c r="C7" s="95" t="s">
        <v>73</v>
      </c>
      <c r="D7" s="96" t="s">
        <v>13</v>
      </c>
      <c r="E7" s="250" t="s">
        <v>117</v>
      </c>
      <c r="F7" s="158" t="s">
        <v>47</v>
      </c>
      <c r="G7" s="249">
        <f>I7+M7+O7+Q7+U7</f>
        <v>806</v>
      </c>
      <c r="H7" s="198">
        <v>64.900000000000006</v>
      </c>
      <c r="I7" s="199">
        <v>149</v>
      </c>
      <c r="J7" s="198"/>
      <c r="K7" s="199"/>
      <c r="L7" s="228">
        <v>66.7</v>
      </c>
      <c r="M7" s="213">
        <v>167</v>
      </c>
      <c r="N7" s="217">
        <v>66.400000000000006</v>
      </c>
      <c r="O7" s="213">
        <v>164</v>
      </c>
      <c r="P7" s="217">
        <v>70.2</v>
      </c>
      <c r="Q7" s="229">
        <v>152</v>
      </c>
      <c r="R7" s="198"/>
      <c r="S7" s="199"/>
      <c r="T7" s="198">
        <v>67.400000000000006</v>
      </c>
      <c r="U7" s="199">
        <v>174</v>
      </c>
    </row>
    <row r="8" spans="1:21" ht="15" customHeight="1" x14ac:dyDescent="0.3">
      <c r="A8" s="272">
        <f t="shared" si="0"/>
        <v>4</v>
      </c>
      <c r="B8" s="303" t="s">
        <v>86</v>
      </c>
      <c r="C8" s="304" t="s">
        <v>87</v>
      </c>
      <c r="D8" s="306" t="s">
        <v>13</v>
      </c>
      <c r="E8" s="243" t="s">
        <v>22</v>
      </c>
      <c r="F8" s="150" t="s">
        <v>47</v>
      </c>
      <c r="G8" s="273">
        <f>I8+M8+O8+Q8</f>
        <v>629</v>
      </c>
      <c r="H8" s="223">
        <v>66.7</v>
      </c>
      <c r="I8" s="218">
        <v>167</v>
      </c>
      <c r="J8" s="223"/>
      <c r="K8" s="218"/>
      <c r="L8" s="228">
        <v>66.7</v>
      </c>
      <c r="M8" s="213">
        <v>167</v>
      </c>
      <c r="N8" s="217">
        <v>66</v>
      </c>
      <c r="O8" s="213">
        <v>160</v>
      </c>
      <c r="P8" s="217">
        <v>68.5</v>
      </c>
      <c r="Q8" s="229">
        <v>135</v>
      </c>
      <c r="R8" s="223"/>
      <c r="S8" s="218"/>
      <c r="T8" s="223"/>
      <c r="U8" s="218"/>
    </row>
    <row r="9" spans="1:21" ht="15" customHeight="1" x14ac:dyDescent="0.3">
      <c r="A9" s="272">
        <f t="shared" si="0"/>
        <v>5</v>
      </c>
      <c r="B9" s="99" t="s">
        <v>94</v>
      </c>
      <c r="C9" s="153" t="s">
        <v>87</v>
      </c>
      <c r="D9" s="100" t="s">
        <v>13</v>
      </c>
      <c r="E9" s="121" t="s">
        <v>98</v>
      </c>
      <c r="F9" s="150" t="s">
        <v>47</v>
      </c>
      <c r="G9" s="273">
        <f>I9+M9+O9+Q9</f>
        <v>574</v>
      </c>
      <c r="H9" s="222">
        <v>65.099999999999994</v>
      </c>
      <c r="I9" s="218">
        <v>151</v>
      </c>
      <c r="J9" s="222"/>
      <c r="K9" s="218"/>
      <c r="L9" s="228">
        <v>66.400000000000006</v>
      </c>
      <c r="M9" s="213">
        <v>164</v>
      </c>
      <c r="N9" s="217">
        <v>65.8</v>
      </c>
      <c r="O9" s="213">
        <v>158</v>
      </c>
      <c r="P9" s="217">
        <v>65.099999999999994</v>
      </c>
      <c r="Q9" s="229">
        <v>101</v>
      </c>
      <c r="R9" s="222"/>
      <c r="S9" s="218"/>
      <c r="T9" s="222"/>
      <c r="U9" s="218"/>
    </row>
    <row r="10" spans="1:21" ht="15" customHeight="1" x14ac:dyDescent="0.3">
      <c r="A10" s="272">
        <f t="shared" si="0"/>
        <v>6</v>
      </c>
      <c r="B10" s="99" t="s">
        <v>53</v>
      </c>
      <c r="C10" s="153">
        <v>2007</v>
      </c>
      <c r="D10" s="100" t="s">
        <v>13</v>
      </c>
      <c r="E10" s="250" t="s">
        <v>125</v>
      </c>
      <c r="F10" s="158" t="s">
        <v>47</v>
      </c>
      <c r="G10" s="273">
        <f>I10+M10+O10+Q10</f>
        <v>538</v>
      </c>
      <c r="H10" s="222">
        <v>65.099999999999994</v>
      </c>
      <c r="I10" s="218">
        <v>151</v>
      </c>
      <c r="J10" s="222"/>
      <c r="K10" s="218"/>
      <c r="L10" s="228">
        <v>63.1</v>
      </c>
      <c r="M10" s="213">
        <v>131</v>
      </c>
      <c r="N10" s="217">
        <v>63.5</v>
      </c>
      <c r="O10" s="213">
        <v>135</v>
      </c>
      <c r="P10" s="217">
        <v>67.099999999999994</v>
      </c>
      <c r="Q10" s="229">
        <v>121</v>
      </c>
      <c r="R10" s="222"/>
      <c r="S10" s="218"/>
      <c r="T10" s="222"/>
      <c r="U10" s="218"/>
    </row>
    <row r="11" spans="1:21" ht="15" customHeight="1" x14ac:dyDescent="0.3">
      <c r="A11" s="157">
        <f t="shared" si="0"/>
        <v>7</v>
      </c>
      <c r="B11" s="99" t="s">
        <v>90</v>
      </c>
      <c r="C11" s="153" t="s">
        <v>78</v>
      </c>
      <c r="D11" s="100" t="s">
        <v>13</v>
      </c>
      <c r="E11" s="310" t="s">
        <v>106</v>
      </c>
      <c r="F11" s="158" t="s">
        <v>47</v>
      </c>
      <c r="G11" s="249">
        <f>I11+K11+U11</f>
        <v>533</v>
      </c>
      <c r="H11" s="222">
        <v>66.3</v>
      </c>
      <c r="I11" s="218">
        <v>163</v>
      </c>
      <c r="J11" s="222">
        <v>68.8</v>
      </c>
      <c r="K11" s="218">
        <v>188</v>
      </c>
      <c r="L11" s="228"/>
      <c r="M11" s="213"/>
      <c r="N11" s="217"/>
      <c r="O11" s="213"/>
      <c r="P11" s="217"/>
      <c r="Q11" s="229"/>
      <c r="R11" s="222"/>
      <c r="S11" s="218"/>
      <c r="T11" s="222">
        <v>68.2</v>
      </c>
      <c r="U11" s="218">
        <v>182</v>
      </c>
    </row>
    <row r="12" spans="1:21" ht="15" customHeight="1" x14ac:dyDescent="0.3">
      <c r="A12" s="272">
        <f t="shared" si="0"/>
        <v>8</v>
      </c>
      <c r="B12" s="84" t="s">
        <v>92</v>
      </c>
      <c r="C12" s="65" t="s">
        <v>74</v>
      </c>
      <c r="D12" s="66" t="s">
        <v>13</v>
      </c>
      <c r="E12" s="67" t="s">
        <v>93</v>
      </c>
      <c r="F12" s="251" t="s">
        <v>47</v>
      </c>
      <c r="G12" s="273">
        <f>I12+U12</f>
        <v>339</v>
      </c>
      <c r="H12" s="222">
        <v>66.400000000000006</v>
      </c>
      <c r="I12" s="218">
        <v>164</v>
      </c>
      <c r="J12" s="222"/>
      <c r="K12" s="218"/>
      <c r="L12" s="228"/>
      <c r="M12" s="213"/>
      <c r="N12" s="217"/>
      <c r="O12" s="213"/>
      <c r="P12" s="217"/>
      <c r="Q12" s="229"/>
      <c r="R12" s="222"/>
      <c r="S12" s="218"/>
      <c r="T12" s="222">
        <v>67.5</v>
      </c>
      <c r="U12" s="218">
        <v>175</v>
      </c>
    </row>
    <row r="13" spans="1:21" ht="15" customHeight="1" x14ac:dyDescent="0.3">
      <c r="A13" s="157">
        <f t="shared" si="0"/>
        <v>9</v>
      </c>
      <c r="B13" s="84" t="s">
        <v>82</v>
      </c>
      <c r="C13" s="65" t="s">
        <v>74</v>
      </c>
      <c r="D13" s="66" t="s">
        <v>13</v>
      </c>
      <c r="E13" s="67" t="s">
        <v>83</v>
      </c>
      <c r="F13" s="251" t="s">
        <v>47</v>
      </c>
      <c r="G13" s="249">
        <f>I13+U13</f>
        <v>332</v>
      </c>
      <c r="H13" s="222">
        <v>67.5</v>
      </c>
      <c r="I13" s="218">
        <v>175</v>
      </c>
      <c r="J13" s="222"/>
      <c r="K13" s="218"/>
      <c r="L13" s="228"/>
      <c r="M13" s="213"/>
      <c r="N13" s="217"/>
      <c r="O13" s="213"/>
      <c r="P13" s="217"/>
      <c r="Q13" s="229"/>
      <c r="R13" s="222"/>
      <c r="S13" s="218"/>
      <c r="T13" s="222">
        <v>65.7</v>
      </c>
      <c r="U13" s="218">
        <v>157</v>
      </c>
    </row>
    <row r="14" spans="1:21" ht="15" customHeight="1" x14ac:dyDescent="0.3">
      <c r="A14" s="166">
        <f t="shared" si="0"/>
        <v>10</v>
      </c>
      <c r="B14" s="99" t="s">
        <v>79</v>
      </c>
      <c r="C14" s="305">
        <v>2010</v>
      </c>
      <c r="D14" s="100" t="s">
        <v>70</v>
      </c>
      <c r="E14" s="219" t="s">
        <v>126</v>
      </c>
      <c r="F14" s="158" t="s">
        <v>47</v>
      </c>
      <c r="G14" s="249">
        <f>I14+U14</f>
        <v>314</v>
      </c>
      <c r="H14" s="222">
        <v>65.400000000000006</v>
      </c>
      <c r="I14" s="218">
        <v>154</v>
      </c>
      <c r="J14" s="222"/>
      <c r="K14" s="218"/>
      <c r="L14" s="228"/>
      <c r="M14" s="213"/>
      <c r="N14" s="217"/>
      <c r="O14" s="213"/>
      <c r="P14" s="217"/>
      <c r="Q14" s="229"/>
      <c r="R14" s="222"/>
      <c r="S14" s="218"/>
      <c r="T14" s="222">
        <v>66</v>
      </c>
      <c r="U14" s="218">
        <v>160</v>
      </c>
    </row>
    <row r="15" spans="1:21" ht="15" customHeight="1" x14ac:dyDescent="0.3">
      <c r="A15" s="235">
        <f t="shared" si="0"/>
        <v>11</v>
      </c>
      <c r="B15" s="99" t="s">
        <v>75</v>
      </c>
      <c r="C15" s="153">
        <v>2009</v>
      </c>
      <c r="D15" s="100" t="s">
        <v>70</v>
      </c>
      <c r="E15" s="177" t="s">
        <v>127</v>
      </c>
      <c r="F15" s="158" t="s">
        <v>47</v>
      </c>
      <c r="G15" s="236">
        <f>I15+U15</f>
        <v>309</v>
      </c>
      <c r="H15" s="222">
        <v>64.599999999999994</v>
      </c>
      <c r="I15" s="218">
        <v>146</v>
      </c>
      <c r="J15" s="222"/>
      <c r="K15" s="218"/>
      <c r="L15" s="228"/>
      <c r="M15" s="213"/>
      <c r="N15" s="217"/>
      <c r="O15" s="213"/>
      <c r="P15" s="217"/>
      <c r="Q15" s="229"/>
      <c r="R15" s="222"/>
      <c r="S15" s="218"/>
      <c r="T15" s="222">
        <v>66.3</v>
      </c>
      <c r="U15" s="218">
        <v>163</v>
      </c>
    </row>
    <row r="16" spans="1:21" ht="15" customHeight="1" x14ac:dyDescent="0.3">
      <c r="A16" s="157">
        <f t="shared" si="0"/>
        <v>12</v>
      </c>
      <c r="B16" s="99" t="s">
        <v>84</v>
      </c>
      <c r="C16" s="153" t="s">
        <v>81</v>
      </c>
      <c r="D16" s="100" t="s">
        <v>13</v>
      </c>
      <c r="E16" s="101" t="s">
        <v>115</v>
      </c>
      <c r="F16" s="150" t="s">
        <v>47</v>
      </c>
      <c r="G16" s="186">
        <f>I16+U16</f>
        <v>303</v>
      </c>
      <c r="H16" s="223">
        <v>65</v>
      </c>
      <c r="I16" s="218">
        <v>150</v>
      </c>
      <c r="J16" s="223"/>
      <c r="K16" s="218"/>
      <c r="L16" s="228"/>
      <c r="M16" s="213"/>
      <c r="N16" s="217"/>
      <c r="O16" s="213"/>
      <c r="P16" s="217"/>
      <c r="Q16" s="229"/>
      <c r="R16" s="223"/>
      <c r="S16" s="218"/>
      <c r="T16" s="223">
        <v>65.3</v>
      </c>
      <c r="U16" s="218">
        <v>153</v>
      </c>
    </row>
    <row r="17" spans="1:21" ht="15" customHeight="1" x14ac:dyDescent="0.3">
      <c r="A17" s="182">
        <f t="shared" si="0"/>
        <v>13</v>
      </c>
      <c r="B17" s="99" t="s">
        <v>75</v>
      </c>
      <c r="C17" s="153">
        <v>2009</v>
      </c>
      <c r="D17" s="100" t="s">
        <v>70</v>
      </c>
      <c r="E17" s="219" t="s">
        <v>146</v>
      </c>
      <c r="F17" s="158" t="s">
        <v>47</v>
      </c>
      <c r="G17" s="186">
        <f>U17+I17</f>
        <v>298</v>
      </c>
      <c r="H17" s="223">
        <v>64.099999999999994</v>
      </c>
      <c r="I17" s="218">
        <v>141</v>
      </c>
      <c r="J17" s="223"/>
      <c r="K17" s="218"/>
      <c r="L17" s="228"/>
      <c r="M17" s="213"/>
      <c r="N17" s="217"/>
      <c r="O17" s="213"/>
      <c r="P17" s="217"/>
      <c r="Q17" s="229"/>
      <c r="R17" s="223"/>
      <c r="S17" s="218"/>
      <c r="T17" s="223">
        <v>65.7</v>
      </c>
      <c r="U17" s="218">
        <v>157</v>
      </c>
    </row>
    <row r="18" spans="1:21" ht="15" customHeight="1" x14ac:dyDescent="0.3">
      <c r="A18" s="141">
        <f t="shared" si="0"/>
        <v>14</v>
      </c>
      <c r="B18" s="160" t="s">
        <v>71</v>
      </c>
      <c r="C18" s="161">
        <v>2005</v>
      </c>
      <c r="D18" s="162" t="s">
        <v>13</v>
      </c>
      <c r="E18" s="219" t="s">
        <v>147</v>
      </c>
      <c r="F18" s="148" t="s">
        <v>69</v>
      </c>
      <c r="G18" s="186">
        <f>I18+S18</f>
        <v>292</v>
      </c>
      <c r="H18" s="222">
        <v>63.9</v>
      </c>
      <c r="I18" s="218">
        <v>139</v>
      </c>
      <c r="J18" s="222"/>
      <c r="K18" s="218"/>
      <c r="L18" s="228"/>
      <c r="M18" s="213"/>
      <c r="N18" s="217"/>
      <c r="O18" s="213"/>
      <c r="P18" s="217"/>
      <c r="Q18" s="229"/>
      <c r="R18" s="222">
        <v>65.3</v>
      </c>
      <c r="S18" s="218">
        <v>153</v>
      </c>
      <c r="T18" s="222"/>
      <c r="U18" s="218"/>
    </row>
    <row r="19" spans="1:21" ht="15" customHeight="1" x14ac:dyDescent="0.3">
      <c r="A19" s="272">
        <f t="shared" si="0"/>
        <v>15</v>
      </c>
      <c r="B19" s="97" t="s">
        <v>173</v>
      </c>
      <c r="C19" s="98">
        <v>2007</v>
      </c>
      <c r="D19" s="241" t="s">
        <v>13</v>
      </c>
      <c r="E19" s="240" t="s">
        <v>83</v>
      </c>
      <c r="F19" s="150" t="s">
        <v>47</v>
      </c>
      <c r="G19" s="273">
        <f>M19+O19+Q19</f>
        <v>269</v>
      </c>
      <c r="H19" s="222"/>
      <c r="I19" s="218"/>
      <c r="J19" s="222"/>
      <c r="K19" s="218"/>
      <c r="L19" s="228">
        <v>66.099999999999994</v>
      </c>
      <c r="M19" s="213">
        <v>161</v>
      </c>
      <c r="N19" s="217">
        <v>60.8</v>
      </c>
      <c r="O19" s="213">
        <v>108</v>
      </c>
      <c r="P19" s="217">
        <v>54.1</v>
      </c>
      <c r="Q19" s="229">
        <v>0</v>
      </c>
      <c r="R19" s="222"/>
      <c r="S19" s="218"/>
      <c r="T19" s="222"/>
      <c r="U19" s="218"/>
    </row>
    <row r="20" spans="1:21" ht="15" customHeight="1" x14ac:dyDescent="0.3">
      <c r="A20" s="175">
        <f t="shared" si="0"/>
        <v>16</v>
      </c>
      <c r="B20" s="84" t="s">
        <v>148</v>
      </c>
      <c r="C20" s="65">
        <v>2006</v>
      </c>
      <c r="D20" s="66" t="s">
        <v>70</v>
      </c>
      <c r="E20" s="101" t="s">
        <v>85</v>
      </c>
      <c r="F20" s="150" t="s">
        <v>47</v>
      </c>
      <c r="G20" s="186">
        <f>I20+U20</f>
        <v>265</v>
      </c>
      <c r="H20" s="223">
        <v>63.6</v>
      </c>
      <c r="I20" s="218">
        <v>136</v>
      </c>
      <c r="J20" s="223"/>
      <c r="K20" s="218"/>
      <c r="L20" s="228"/>
      <c r="M20" s="213"/>
      <c r="N20" s="217"/>
      <c r="O20" s="213"/>
      <c r="P20" s="217"/>
      <c r="Q20" s="229"/>
      <c r="R20" s="223"/>
      <c r="S20" s="218"/>
      <c r="T20" s="223">
        <v>62.9</v>
      </c>
      <c r="U20" s="218">
        <v>129</v>
      </c>
    </row>
    <row r="21" spans="1:21" ht="15" customHeight="1" x14ac:dyDescent="0.3">
      <c r="A21" s="175">
        <f t="shared" si="0"/>
        <v>17</v>
      </c>
      <c r="B21" s="99" t="s">
        <v>80</v>
      </c>
      <c r="C21" s="153">
        <v>2009</v>
      </c>
      <c r="D21" s="100" t="s">
        <v>70</v>
      </c>
      <c r="E21" s="101" t="s">
        <v>134</v>
      </c>
      <c r="F21" s="122" t="s">
        <v>47</v>
      </c>
      <c r="G21" s="186">
        <f>I21+U21</f>
        <v>258</v>
      </c>
      <c r="H21" s="223">
        <v>63.2</v>
      </c>
      <c r="I21" s="218">
        <v>132</v>
      </c>
      <c r="J21" s="223"/>
      <c r="K21" s="218"/>
      <c r="L21" s="228"/>
      <c r="M21" s="213"/>
      <c r="N21" s="217"/>
      <c r="O21" s="213"/>
      <c r="P21" s="217"/>
      <c r="Q21" s="229"/>
      <c r="R21" s="223"/>
      <c r="S21" s="218"/>
      <c r="T21" s="223">
        <v>62.6</v>
      </c>
      <c r="U21" s="218">
        <v>126</v>
      </c>
    </row>
    <row r="22" spans="1:21" ht="15" customHeight="1" x14ac:dyDescent="0.3">
      <c r="A22" s="175">
        <f t="shared" si="0"/>
        <v>18</v>
      </c>
      <c r="B22" s="84" t="s">
        <v>94</v>
      </c>
      <c r="C22" s="65" t="s">
        <v>87</v>
      </c>
      <c r="D22" s="66" t="s">
        <v>13</v>
      </c>
      <c r="E22" s="101" t="s">
        <v>95</v>
      </c>
      <c r="F22" s="150" t="s">
        <v>47</v>
      </c>
      <c r="G22" s="186">
        <f>I22+U22</f>
        <v>257</v>
      </c>
      <c r="H22" s="223">
        <v>63.6</v>
      </c>
      <c r="I22" s="218">
        <v>136</v>
      </c>
      <c r="J22" s="223"/>
      <c r="K22" s="218"/>
      <c r="L22" s="228"/>
      <c r="M22" s="213"/>
      <c r="N22" s="217"/>
      <c r="O22" s="213"/>
      <c r="P22" s="217"/>
      <c r="Q22" s="229"/>
      <c r="R22" s="223"/>
      <c r="S22" s="218"/>
      <c r="T22" s="223">
        <v>62.1</v>
      </c>
      <c r="U22" s="218">
        <v>121</v>
      </c>
    </row>
    <row r="23" spans="1:21" ht="15" customHeight="1" x14ac:dyDescent="0.3">
      <c r="A23" s="141">
        <f t="shared" si="0"/>
        <v>19</v>
      </c>
      <c r="B23" s="84" t="s">
        <v>76</v>
      </c>
      <c r="C23" s="65">
        <v>2009</v>
      </c>
      <c r="D23" s="66" t="s">
        <v>70</v>
      </c>
      <c r="E23" s="101" t="s">
        <v>133</v>
      </c>
      <c r="F23" s="226" t="s">
        <v>47</v>
      </c>
      <c r="G23" s="186">
        <f>I23+U23</f>
        <v>235</v>
      </c>
      <c r="H23" s="223">
        <v>62.7</v>
      </c>
      <c r="I23" s="218">
        <v>127</v>
      </c>
      <c r="J23" s="223"/>
      <c r="K23" s="218"/>
      <c r="L23" s="228"/>
      <c r="M23" s="213"/>
      <c r="N23" s="217"/>
      <c r="O23" s="213"/>
      <c r="P23" s="217"/>
      <c r="Q23" s="229"/>
      <c r="R23" s="223"/>
      <c r="S23" s="218"/>
      <c r="T23" s="223">
        <v>60.8</v>
      </c>
      <c r="U23" s="218">
        <v>108</v>
      </c>
    </row>
    <row r="24" spans="1:21" ht="15" customHeight="1" x14ac:dyDescent="0.3">
      <c r="A24" s="169">
        <f t="shared" si="0"/>
        <v>20</v>
      </c>
      <c r="B24" s="84" t="s">
        <v>168</v>
      </c>
      <c r="C24" s="65">
        <v>2007</v>
      </c>
      <c r="D24" s="66" t="s">
        <v>13</v>
      </c>
      <c r="E24" s="67" t="s">
        <v>169</v>
      </c>
      <c r="F24" s="122" t="s">
        <v>156</v>
      </c>
      <c r="G24" s="186">
        <f>K24</f>
        <v>185</v>
      </c>
      <c r="H24" s="195"/>
      <c r="I24" s="199"/>
      <c r="J24" s="195">
        <v>68.5</v>
      </c>
      <c r="K24" s="199">
        <v>185</v>
      </c>
      <c r="L24" s="228"/>
      <c r="M24" s="213"/>
      <c r="N24" s="217"/>
      <c r="O24" s="213"/>
      <c r="P24" s="217"/>
      <c r="Q24" s="229"/>
      <c r="R24" s="195"/>
      <c r="S24" s="199"/>
      <c r="T24" s="195"/>
      <c r="U24" s="199"/>
    </row>
    <row r="25" spans="1:21" ht="15" customHeight="1" x14ac:dyDescent="0.3">
      <c r="A25" s="175">
        <f t="shared" si="0"/>
        <v>21</v>
      </c>
      <c r="B25" s="84" t="s">
        <v>53</v>
      </c>
      <c r="C25" s="65">
        <v>2007</v>
      </c>
      <c r="D25" s="66" t="s">
        <v>13</v>
      </c>
      <c r="E25" s="300" t="s">
        <v>201</v>
      </c>
      <c r="F25" s="158" t="s">
        <v>47</v>
      </c>
      <c r="G25" s="186">
        <f>U25</f>
        <v>183</v>
      </c>
      <c r="H25" s="198"/>
      <c r="I25" s="199"/>
      <c r="J25" s="198"/>
      <c r="K25" s="199"/>
      <c r="L25" s="228"/>
      <c r="M25" s="213"/>
      <c r="N25" s="217"/>
      <c r="O25" s="213"/>
      <c r="P25" s="217"/>
      <c r="Q25" s="229"/>
      <c r="R25" s="198"/>
      <c r="S25" s="199"/>
      <c r="T25" s="198">
        <v>68.3</v>
      </c>
      <c r="U25" s="199">
        <v>183</v>
      </c>
    </row>
    <row r="26" spans="1:21" ht="15" customHeight="1" x14ac:dyDescent="0.3">
      <c r="A26" s="272">
        <f t="shared" si="0"/>
        <v>22</v>
      </c>
      <c r="B26" s="84" t="s">
        <v>94</v>
      </c>
      <c r="C26" s="65" t="s">
        <v>87</v>
      </c>
      <c r="D26" s="66" t="s">
        <v>13</v>
      </c>
      <c r="E26" s="101" t="s">
        <v>202</v>
      </c>
      <c r="F26" s="150" t="s">
        <v>47</v>
      </c>
      <c r="G26" s="273">
        <f>U26</f>
        <v>175</v>
      </c>
      <c r="H26" s="195"/>
      <c r="I26" s="199"/>
      <c r="J26" s="195"/>
      <c r="K26" s="199"/>
      <c r="L26" s="228"/>
      <c r="M26" s="213"/>
      <c r="N26" s="217"/>
      <c r="O26" s="213"/>
      <c r="P26" s="217"/>
      <c r="Q26" s="229"/>
      <c r="R26" s="195"/>
      <c r="S26" s="199"/>
      <c r="T26" s="195">
        <v>67.5</v>
      </c>
      <c r="U26" s="199">
        <v>175</v>
      </c>
    </row>
    <row r="27" spans="1:21" ht="15" customHeight="1" x14ac:dyDescent="0.3">
      <c r="A27" s="175">
        <f t="shared" si="0"/>
        <v>23</v>
      </c>
      <c r="B27" s="97" t="s">
        <v>77</v>
      </c>
      <c r="C27" s="98">
        <v>2009</v>
      </c>
      <c r="D27" s="308" t="s">
        <v>13</v>
      </c>
      <c r="E27" s="219" t="s">
        <v>145</v>
      </c>
      <c r="F27" s="150" t="s">
        <v>47</v>
      </c>
      <c r="G27" s="186">
        <f>I27</f>
        <v>174</v>
      </c>
      <c r="H27" s="198">
        <v>67.400000000000006</v>
      </c>
      <c r="I27" s="199">
        <v>174</v>
      </c>
      <c r="J27" s="198"/>
      <c r="K27" s="199"/>
      <c r="L27" s="228"/>
      <c r="M27" s="213"/>
      <c r="N27" s="217"/>
      <c r="O27" s="213"/>
      <c r="P27" s="217"/>
      <c r="Q27" s="229"/>
      <c r="R27" s="198"/>
      <c r="S27" s="199"/>
      <c r="T27" s="198"/>
      <c r="U27" s="199"/>
    </row>
    <row r="28" spans="1:21" ht="15" customHeight="1" x14ac:dyDescent="0.3">
      <c r="A28" s="175">
        <f t="shared" si="0"/>
        <v>24</v>
      </c>
      <c r="B28" s="84" t="s">
        <v>90</v>
      </c>
      <c r="C28" s="65">
        <v>2008</v>
      </c>
      <c r="D28" s="66" t="s">
        <v>13</v>
      </c>
      <c r="E28" s="67" t="s">
        <v>109</v>
      </c>
      <c r="F28" s="150" t="s">
        <v>47</v>
      </c>
      <c r="G28" s="186">
        <f>I28</f>
        <v>171</v>
      </c>
      <c r="H28" s="195">
        <v>67.099999999999994</v>
      </c>
      <c r="I28" s="199">
        <v>171</v>
      </c>
      <c r="J28" s="195"/>
      <c r="K28" s="199"/>
      <c r="L28" s="228"/>
      <c r="M28" s="213"/>
      <c r="N28" s="217"/>
      <c r="O28" s="213"/>
      <c r="P28" s="217"/>
      <c r="Q28" s="229"/>
      <c r="R28" s="195"/>
      <c r="S28" s="199"/>
      <c r="T28" s="195"/>
      <c r="U28" s="199"/>
    </row>
    <row r="29" spans="1:21" ht="15" customHeight="1" x14ac:dyDescent="0.3">
      <c r="A29" s="175">
        <f t="shared" si="0"/>
        <v>25</v>
      </c>
      <c r="B29" s="84" t="s">
        <v>118</v>
      </c>
      <c r="C29" s="65">
        <v>2006</v>
      </c>
      <c r="D29" s="66" t="s">
        <v>70</v>
      </c>
      <c r="E29" s="67" t="s">
        <v>119</v>
      </c>
      <c r="F29" s="179" t="s">
        <v>47</v>
      </c>
      <c r="G29" s="186">
        <f>I29</f>
        <v>153</v>
      </c>
      <c r="H29" s="195">
        <v>65.3</v>
      </c>
      <c r="I29" s="199">
        <v>153</v>
      </c>
      <c r="J29" s="195"/>
      <c r="K29" s="199"/>
      <c r="L29" s="228"/>
      <c r="M29" s="213"/>
      <c r="N29" s="217"/>
      <c r="O29" s="213"/>
      <c r="P29" s="217"/>
      <c r="Q29" s="229"/>
      <c r="R29" s="195"/>
      <c r="S29" s="199"/>
      <c r="T29" s="195"/>
      <c r="U29" s="199"/>
    </row>
    <row r="30" spans="1:21" ht="15" customHeight="1" x14ac:dyDescent="0.3">
      <c r="A30" s="141">
        <f t="shared" si="0"/>
        <v>26</v>
      </c>
      <c r="B30" s="84" t="s">
        <v>111</v>
      </c>
      <c r="C30" s="65">
        <v>2009</v>
      </c>
      <c r="D30" s="66" t="s">
        <v>70</v>
      </c>
      <c r="E30" s="67" t="s">
        <v>130</v>
      </c>
      <c r="F30" s="179" t="s">
        <v>58</v>
      </c>
      <c r="G30" s="186">
        <f>I30</f>
        <v>147</v>
      </c>
      <c r="H30" s="195">
        <v>64.7</v>
      </c>
      <c r="I30" s="199">
        <v>147</v>
      </c>
      <c r="J30" s="195"/>
      <c r="K30" s="199"/>
      <c r="L30" s="228"/>
      <c r="M30" s="213"/>
      <c r="N30" s="217"/>
      <c r="O30" s="213"/>
      <c r="P30" s="217"/>
      <c r="Q30" s="229"/>
      <c r="R30" s="195"/>
      <c r="S30" s="199"/>
      <c r="T30" s="195"/>
      <c r="U30" s="199"/>
    </row>
    <row r="31" spans="1:21" ht="15" customHeight="1" x14ac:dyDescent="0.3">
      <c r="A31" s="156">
        <f t="shared" si="0"/>
        <v>27</v>
      </c>
      <c r="B31" s="97" t="s">
        <v>86</v>
      </c>
      <c r="C31" s="98" t="s">
        <v>87</v>
      </c>
      <c r="D31" s="309" t="s">
        <v>13</v>
      </c>
      <c r="E31" s="302" t="s">
        <v>203</v>
      </c>
      <c r="F31" s="158" t="s">
        <v>47</v>
      </c>
      <c r="G31" s="186">
        <f>U31</f>
        <v>143</v>
      </c>
      <c r="H31" s="222"/>
      <c r="I31" s="218"/>
      <c r="J31" s="222"/>
      <c r="K31" s="218"/>
      <c r="L31" s="228"/>
      <c r="M31" s="213"/>
      <c r="N31" s="217"/>
      <c r="O31" s="213"/>
      <c r="P31" s="217"/>
      <c r="Q31" s="229"/>
      <c r="R31" s="222"/>
      <c r="S31" s="218"/>
      <c r="T31" s="222">
        <v>64.3</v>
      </c>
      <c r="U31" s="218">
        <v>143</v>
      </c>
    </row>
    <row r="32" spans="1:21" ht="15" customHeight="1" x14ac:dyDescent="0.3">
      <c r="A32" s="175">
        <f t="shared" si="0"/>
        <v>28</v>
      </c>
      <c r="B32" s="84" t="s">
        <v>66</v>
      </c>
      <c r="C32" s="65">
        <v>2006</v>
      </c>
      <c r="D32" s="66" t="s">
        <v>13</v>
      </c>
      <c r="E32" s="67" t="s">
        <v>112</v>
      </c>
      <c r="F32" s="88" t="s">
        <v>58</v>
      </c>
      <c r="G32" s="186">
        <f>I32</f>
        <v>141</v>
      </c>
      <c r="H32" s="198">
        <v>64.099999999999994</v>
      </c>
      <c r="I32" s="199">
        <v>141</v>
      </c>
      <c r="J32" s="198"/>
      <c r="K32" s="199"/>
      <c r="L32" s="228"/>
      <c r="M32" s="213"/>
      <c r="N32" s="217"/>
      <c r="O32" s="213"/>
      <c r="P32" s="217"/>
      <c r="Q32" s="229"/>
      <c r="R32" s="198"/>
      <c r="S32" s="199"/>
      <c r="T32" s="198"/>
      <c r="U32" s="199"/>
    </row>
    <row r="33" spans="1:21" ht="15" customHeight="1" x14ac:dyDescent="0.3">
      <c r="A33" s="141">
        <f t="shared" si="0"/>
        <v>28</v>
      </c>
      <c r="B33" s="84" t="s">
        <v>53</v>
      </c>
      <c r="C33" s="65">
        <v>2007</v>
      </c>
      <c r="D33" s="66" t="s">
        <v>13</v>
      </c>
      <c r="E33" s="173" t="s">
        <v>128</v>
      </c>
      <c r="F33" s="158" t="s">
        <v>47</v>
      </c>
      <c r="G33" s="186">
        <f>I33</f>
        <v>141</v>
      </c>
      <c r="H33" s="198">
        <v>64.099999999999994</v>
      </c>
      <c r="I33" s="199">
        <v>141</v>
      </c>
      <c r="J33" s="198"/>
      <c r="K33" s="199"/>
      <c r="L33" s="228"/>
      <c r="M33" s="213"/>
      <c r="N33" s="217"/>
      <c r="O33" s="213"/>
      <c r="P33" s="217"/>
      <c r="Q33" s="229"/>
      <c r="R33" s="198"/>
      <c r="S33" s="199"/>
      <c r="T33" s="198"/>
      <c r="U33" s="199"/>
    </row>
    <row r="34" spans="1:21" ht="15" customHeight="1" x14ac:dyDescent="0.3">
      <c r="A34" s="175">
        <f t="shared" si="0"/>
        <v>30</v>
      </c>
      <c r="B34" s="97" t="s">
        <v>162</v>
      </c>
      <c r="C34" s="98">
        <v>2010</v>
      </c>
      <c r="D34" s="307" t="s">
        <v>70</v>
      </c>
      <c r="E34" s="302" t="s">
        <v>98</v>
      </c>
      <c r="F34" s="158" t="s">
        <v>47</v>
      </c>
      <c r="G34" s="186">
        <f>U34</f>
        <v>137</v>
      </c>
      <c r="H34" s="198"/>
      <c r="I34" s="199"/>
      <c r="J34" s="198"/>
      <c r="K34" s="199"/>
      <c r="L34" s="228"/>
      <c r="M34" s="213"/>
      <c r="N34" s="217"/>
      <c r="O34" s="213"/>
      <c r="P34" s="217"/>
      <c r="Q34" s="229"/>
      <c r="R34" s="198"/>
      <c r="S34" s="199"/>
      <c r="T34" s="198">
        <v>63.7</v>
      </c>
      <c r="U34" s="199">
        <v>137</v>
      </c>
    </row>
    <row r="35" spans="1:21" ht="15" customHeight="1" x14ac:dyDescent="0.3">
      <c r="A35" s="272">
        <f t="shared" si="0"/>
        <v>31</v>
      </c>
      <c r="B35" s="84" t="s">
        <v>84</v>
      </c>
      <c r="C35" s="65" t="s">
        <v>81</v>
      </c>
      <c r="D35" s="66" t="s">
        <v>13</v>
      </c>
      <c r="E35" s="67" t="s">
        <v>121</v>
      </c>
      <c r="F35" s="179" t="s">
        <v>47</v>
      </c>
      <c r="G35" s="273">
        <f>U35</f>
        <v>135</v>
      </c>
      <c r="H35" s="195"/>
      <c r="I35" s="199"/>
      <c r="J35" s="195"/>
      <c r="K35" s="199"/>
      <c r="L35" s="228"/>
      <c r="M35" s="213"/>
      <c r="N35" s="217"/>
      <c r="O35" s="213"/>
      <c r="P35" s="217"/>
      <c r="Q35" s="229"/>
      <c r="R35" s="195"/>
      <c r="S35" s="199"/>
      <c r="T35" s="195">
        <v>63.5</v>
      </c>
      <c r="U35" s="199">
        <v>135</v>
      </c>
    </row>
    <row r="36" spans="1:21" ht="15" customHeight="1" x14ac:dyDescent="0.3">
      <c r="A36" s="187">
        <f t="shared" si="0"/>
        <v>32</v>
      </c>
      <c r="B36" s="84" t="s">
        <v>80</v>
      </c>
      <c r="C36" s="65">
        <v>2009</v>
      </c>
      <c r="D36" s="66" t="s">
        <v>70</v>
      </c>
      <c r="E36" s="67" t="s">
        <v>204</v>
      </c>
      <c r="F36" s="122" t="s">
        <v>47</v>
      </c>
      <c r="G36" s="188">
        <f>U36</f>
        <v>128</v>
      </c>
      <c r="H36" s="195"/>
      <c r="I36" s="199"/>
      <c r="J36" s="195"/>
      <c r="K36" s="199"/>
      <c r="L36" s="228"/>
      <c r="M36" s="213"/>
      <c r="N36" s="217"/>
      <c r="O36" s="213"/>
      <c r="P36" s="217"/>
      <c r="Q36" s="229"/>
      <c r="R36" s="195"/>
      <c r="S36" s="199"/>
      <c r="T36" s="195">
        <v>62.8</v>
      </c>
      <c r="U36" s="199">
        <v>128</v>
      </c>
    </row>
    <row r="37" spans="1:21" ht="15" customHeight="1" x14ac:dyDescent="0.3">
      <c r="A37" s="272">
        <f t="shared" si="0"/>
        <v>33</v>
      </c>
      <c r="B37" s="84" t="s">
        <v>82</v>
      </c>
      <c r="C37" s="65" t="s">
        <v>74</v>
      </c>
      <c r="D37" s="66" t="s">
        <v>13</v>
      </c>
      <c r="E37" s="67" t="s">
        <v>205</v>
      </c>
      <c r="F37" s="150" t="s">
        <v>47</v>
      </c>
      <c r="G37" s="273">
        <f>U37</f>
        <v>127</v>
      </c>
      <c r="H37" s="195"/>
      <c r="I37" s="199"/>
      <c r="J37" s="195"/>
      <c r="K37" s="199"/>
      <c r="L37" s="228"/>
      <c r="M37" s="213"/>
      <c r="N37" s="217"/>
      <c r="O37" s="213"/>
      <c r="P37" s="217"/>
      <c r="Q37" s="229"/>
      <c r="R37" s="195"/>
      <c r="S37" s="199"/>
      <c r="T37" s="195">
        <v>62.7</v>
      </c>
      <c r="U37" s="199">
        <v>127</v>
      </c>
    </row>
    <row r="38" spans="1:21" ht="15" customHeight="1" x14ac:dyDescent="0.3">
      <c r="A38" s="187">
        <f t="shared" si="0"/>
        <v>33</v>
      </c>
      <c r="B38" s="84" t="s">
        <v>72</v>
      </c>
      <c r="C38" s="65" t="s">
        <v>73</v>
      </c>
      <c r="D38" s="66" t="s">
        <v>13</v>
      </c>
      <c r="E38" s="67" t="s">
        <v>131</v>
      </c>
      <c r="F38" s="179" t="s">
        <v>47</v>
      </c>
      <c r="G38" s="188">
        <f>I38</f>
        <v>127</v>
      </c>
      <c r="H38" s="195">
        <v>62.7</v>
      </c>
      <c r="I38" s="199">
        <v>127</v>
      </c>
      <c r="J38" s="195"/>
      <c r="K38" s="199"/>
      <c r="L38" s="228"/>
      <c r="M38" s="213"/>
      <c r="N38" s="217"/>
      <c r="O38" s="213"/>
      <c r="P38" s="217"/>
      <c r="Q38" s="229"/>
      <c r="R38" s="195"/>
      <c r="S38" s="199"/>
      <c r="T38" s="195"/>
      <c r="U38" s="199"/>
    </row>
    <row r="39" spans="1:21" ht="15" customHeight="1" x14ac:dyDescent="0.3">
      <c r="A39" s="272">
        <f t="shared" si="0"/>
        <v>35</v>
      </c>
      <c r="B39" s="84" t="s">
        <v>84</v>
      </c>
      <c r="C39" s="65" t="s">
        <v>81</v>
      </c>
      <c r="D39" s="66" t="s">
        <v>13</v>
      </c>
      <c r="E39" s="67" t="s">
        <v>132</v>
      </c>
      <c r="F39" s="179" t="s">
        <v>47</v>
      </c>
      <c r="G39" s="273">
        <f>I39</f>
        <v>125</v>
      </c>
      <c r="H39" s="198">
        <v>62.5</v>
      </c>
      <c r="I39" s="199">
        <v>125</v>
      </c>
      <c r="J39" s="198"/>
      <c r="K39" s="199"/>
      <c r="L39" s="228"/>
      <c r="M39" s="213"/>
      <c r="N39" s="217"/>
      <c r="O39" s="213"/>
      <c r="P39" s="217"/>
      <c r="Q39" s="229"/>
      <c r="R39" s="198"/>
      <c r="S39" s="199"/>
      <c r="T39" s="198"/>
      <c r="U39" s="199"/>
    </row>
    <row r="40" spans="1:21" ht="15" customHeight="1" x14ac:dyDescent="0.3">
      <c r="A40" s="166">
        <f t="shared" si="0"/>
        <v>36</v>
      </c>
      <c r="B40" s="84" t="s">
        <v>206</v>
      </c>
      <c r="C40" s="65">
        <v>2006</v>
      </c>
      <c r="D40" s="66" t="s">
        <v>13</v>
      </c>
      <c r="E40" s="67" t="s">
        <v>132</v>
      </c>
      <c r="F40" s="122" t="s">
        <v>47</v>
      </c>
      <c r="G40" s="186">
        <f>U40</f>
        <v>124</v>
      </c>
      <c r="H40" s="195"/>
      <c r="I40" s="199"/>
      <c r="J40" s="195"/>
      <c r="K40" s="199"/>
      <c r="L40" s="228"/>
      <c r="M40" s="213"/>
      <c r="N40" s="217"/>
      <c r="O40" s="213"/>
      <c r="P40" s="217"/>
      <c r="Q40" s="229"/>
      <c r="R40" s="195"/>
      <c r="S40" s="199"/>
      <c r="T40" s="195">
        <v>62.4</v>
      </c>
      <c r="U40" s="199">
        <v>124</v>
      </c>
    </row>
    <row r="41" spans="1:21" ht="15" customHeight="1" x14ac:dyDescent="0.3">
      <c r="A41" s="175">
        <f t="shared" si="0"/>
        <v>37</v>
      </c>
      <c r="B41" s="84" t="s">
        <v>170</v>
      </c>
      <c r="C41" s="65">
        <v>2006</v>
      </c>
      <c r="D41" s="66" t="s">
        <v>70</v>
      </c>
      <c r="E41" s="67" t="s">
        <v>171</v>
      </c>
      <c r="F41" s="122" t="s">
        <v>156</v>
      </c>
      <c r="G41" s="186">
        <f>K41</f>
        <v>100</v>
      </c>
      <c r="H41" s="195"/>
      <c r="I41" s="199"/>
      <c r="J41" s="195">
        <v>60</v>
      </c>
      <c r="K41" s="199">
        <v>100</v>
      </c>
      <c r="L41" s="228"/>
      <c r="M41" s="213"/>
      <c r="N41" s="217"/>
      <c r="O41" s="213"/>
      <c r="P41" s="217"/>
      <c r="Q41" s="229"/>
      <c r="R41" s="195"/>
      <c r="S41" s="199"/>
      <c r="T41" s="195"/>
      <c r="U41" s="199"/>
    </row>
    <row r="42" spans="1:21" ht="15" customHeight="1" x14ac:dyDescent="0.3">
      <c r="A42" s="180">
        <f t="shared" si="0"/>
        <v>38</v>
      </c>
      <c r="B42" s="84" t="s">
        <v>207</v>
      </c>
      <c r="C42" s="65">
        <v>2007</v>
      </c>
      <c r="D42" s="66" t="s">
        <v>70</v>
      </c>
      <c r="E42" s="67" t="s">
        <v>17</v>
      </c>
      <c r="F42" s="226" t="s">
        <v>47</v>
      </c>
      <c r="G42" s="186">
        <f>U42</f>
        <v>95</v>
      </c>
      <c r="H42" s="195"/>
      <c r="I42" s="199"/>
      <c r="J42" s="195"/>
      <c r="K42" s="199"/>
      <c r="L42" s="228"/>
      <c r="M42" s="213"/>
      <c r="N42" s="217"/>
      <c r="O42" s="213"/>
      <c r="P42" s="217"/>
      <c r="Q42" s="229"/>
      <c r="R42" s="195"/>
      <c r="S42" s="199"/>
      <c r="T42" s="195">
        <v>59.5</v>
      </c>
      <c r="U42" s="199">
        <v>95</v>
      </c>
    </row>
    <row r="43" spans="1:21" ht="15" customHeight="1" x14ac:dyDescent="0.3">
      <c r="A43" s="170">
        <f t="shared" si="0"/>
        <v>39</v>
      </c>
      <c r="B43" s="84" t="s">
        <v>114</v>
      </c>
      <c r="C43" s="65">
        <v>2007</v>
      </c>
      <c r="D43" s="66" t="s">
        <v>13</v>
      </c>
      <c r="E43" s="67" t="s">
        <v>149</v>
      </c>
      <c r="F43" s="88" t="s">
        <v>69</v>
      </c>
      <c r="G43" s="186">
        <f>I43</f>
        <v>90</v>
      </c>
      <c r="H43" s="195">
        <v>59</v>
      </c>
      <c r="I43" s="199">
        <v>90</v>
      </c>
      <c r="J43" s="195"/>
      <c r="K43" s="199"/>
      <c r="L43" s="228"/>
      <c r="M43" s="213"/>
      <c r="N43" s="217"/>
      <c r="O43" s="213"/>
      <c r="P43" s="217"/>
      <c r="Q43" s="229"/>
      <c r="R43" s="195"/>
      <c r="S43" s="199"/>
      <c r="T43" s="195"/>
      <c r="U43" s="199"/>
    </row>
    <row r="44" spans="1:21" ht="15" customHeight="1" thickBot="1" x14ac:dyDescent="0.35">
      <c r="A44" s="105"/>
      <c r="B44" s="68"/>
      <c r="C44" s="69"/>
      <c r="D44" s="70"/>
      <c r="E44" s="71"/>
      <c r="F44" s="106"/>
      <c r="G44" s="107"/>
      <c r="H44" s="224"/>
      <c r="I44" s="225"/>
      <c r="J44" s="224"/>
      <c r="K44" s="225"/>
      <c r="L44" s="224"/>
      <c r="M44" s="237"/>
      <c r="N44" s="238"/>
      <c r="O44" s="225"/>
      <c r="P44" s="238"/>
      <c r="Q44" s="239"/>
      <c r="R44" s="224"/>
      <c r="S44" s="225"/>
      <c r="T44" s="224"/>
      <c r="U44" s="225"/>
    </row>
    <row r="45" spans="1:21" s="46" customFormat="1" x14ac:dyDescent="0.3">
      <c r="C45" s="53"/>
      <c r="D45" s="53"/>
      <c r="F45" s="89"/>
      <c r="G45" s="53"/>
      <c r="L45"/>
      <c r="M45"/>
      <c r="N45"/>
      <c r="O45"/>
      <c r="P45"/>
      <c r="Q45"/>
    </row>
    <row r="46" spans="1:21" s="46" customFormat="1" x14ac:dyDescent="0.3">
      <c r="C46" s="53"/>
      <c r="D46" s="53"/>
      <c r="F46" s="89"/>
      <c r="G46" s="53"/>
      <c r="L46"/>
      <c r="M46"/>
      <c r="N46"/>
      <c r="O46"/>
      <c r="P46"/>
      <c r="Q46"/>
    </row>
    <row r="47" spans="1:21" s="46" customFormat="1" x14ac:dyDescent="0.3">
      <c r="C47" s="53"/>
      <c r="D47" s="53"/>
      <c r="F47" s="89"/>
      <c r="G47" s="53"/>
      <c r="L47"/>
      <c r="M47"/>
      <c r="N47"/>
      <c r="O47"/>
      <c r="P47"/>
      <c r="Q47"/>
    </row>
    <row r="48" spans="1:21" s="46" customFormat="1" x14ac:dyDescent="0.3">
      <c r="C48" s="53"/>
      <c r="D48" s="53"/>
      <c r="F48" s="89"/>
      <c r="G48" s="53"/>
      <c r="L48"/>
      <c r="M48"/>
      <c r="N48"/>
      <c r="O48"/>
      <c r="P48"/>
      <c r="Q48"/>
    </row>
    <row r="49" spans="3:17" s="46" customFormat="1" x14ac:dyDescent="0.3">
      <c r="C49" s="53"/>
      <c r="D49" s="53"/>
      <c r="F49" s="89"/>
      <c r="G49" s="53"/>
      <c r="L49"/>
      <c r="M49"/>
      <c r="N49"/>
      <c r="O49"/>
      <c r="P49"/>
      <c r="Q49"/>
    </row>
    <row r="50" spans="3:17" s="46" customFormat="1" x14ac:dyDescent="0.3">
      <c r="C50" s="53"/>
      <c r="D50" s="53"/>
      <c r="F50" s="89"/>
      <c r="G50" s="53"/>
      <c r="L50"/>
      <c r="M50"/>
      <c r="N50"/>
      <c r="O50"/>
      <c r="P50"/>
      <c r="Q50"/>
    </row>
    <row r="51" spans="3:17" s="46" customFormat="1" x14ac:dyDescent="0.3">
      <c r="C51" s="53"/>
      <c r="D51" s="53"/>
      <c r="F51" s="89"/>
      <c r="G51" s="53"/>
      <c r="L51"/>
      <c r="M51"/>
      <c r="N51"/>
      <c r="O51"/>
      <c r="P51"/>
      <c r="Q51"/>
    </row>
    <row r="52" spans="3:17" s="46" customFormat="1" x14ac:dyDescent="0.3">
      <c r="C52" s="53"/>
      <c r="D52" s="53"/>
      <c r="F52" s="89"/>
      <c r="G52" s="53"/>
      <c r="L52"/>
      <c r="M52"/>
      <c r="N52"/>
      <c r="O52"/>
      <c r="P52"/>
      <c r="Q52"/>
    </row>
    <row r="53" spans="3:17" s="46" customFormat="1" x14ac:dyDescent="0.3">
      <c r="C53" s="53"/>
      <c r="D53" s="53"/>
      <c r="F53" s="89"/>
      <c r="G53" s="53"/>
      <c r="L53"/>
      <c r="M53"/>
      <c r="N53"/>
      <c r="O53"/>
      <c r="P53"/>
      <c r="Q53"/>
    </row>
    <row r="54" spans="3:17" s="46" customFormat="1" x14ac:dyDescent="0.3">
      <c r="C54" s="53"/>
      <c r="D54" s="53"/>
      <c r="F54" s="89"/>
      <c r="G54" s="53"/>
      <c r="L54"/>
      <c r="M54"/>
      <c r="N54"/>
      <c r="O54"/>
      <c r="P54"/>
      <c r="Q54"/>
    </row>
    <row r="55" spans="3:17" s="46" customFormat="1" x14ac:dyDescent="0.3">
      <c r="C55" s="53"/>
      <c r="D55" s="53"/>
      <c r="F55" s="89"/>
      <c r="G55" s="53"/>
      <c r="L55"/>
      <c r="M55"/>
      <c r="N55"/>
      <c r="O55"/>
      <c r="P55"/>
      <c r="Q55"/>
    </row>
    <row r="56" spans="3:17" s="46" customFormat="1" x14ac:dyDescent="0.3">
      <c r="C56" s="53"/>
      <c r="D56" s="53"/>
      <c r="F56" s="89"/>
      <c r="G56" s="53"/>
      <c r="L56"/>
      <c r="M56"/>
      <c r="N56"/>
      <c r="O56"/>
      <c r="P56"/>
      <c r="Q56"/>
    </row>
    <row r="57" spans="3:17" s="46" customFormat="1" x14ac:dyDescent="0.3">
      <c r="C57" s="53"/>
      <c r="D57" s="53"/>
      <c r="F57" s="89"/>
      <c r="G57" s="53"/>
      <c r="L57"/>
      <c r="M57"/>
      <c r="N57"/>
      <c r="O57"/>
      <c r="P57"/>
      <c r="Q57"/>
    </row>
    <row r="58" spans="3:17" s="46" customFormat="1" x14ac:dyDescent="0.3">
      <c r="C58" s="53"/>
      <c r="D58" s="53"/>
      <c r="F58" s="89"/>
      <c r="G58" s="53"/>
      <c r="L58"/>
      <c r="M58"/>
      <c r="N58"/>
      <c r="O58"/>
      <c r="P58"/>
      <c r="Q58"/>
    </row>
    <row r="59" spans="3:17" s="46" customFormat="1" x14ac:dyDescent="0.3">
      <c r="C59" s="53"/>
      <c r="D59" s="53"/>
      <c r="F59" s="89"/>
      <c r="G59" s="53"/>
      <c r="L59"/>
      <c r="M59"/>
      <c r="N59"/>
      <c r="O59"/>
      <c r="P59"/>
      <c r="Q59"/>
    </row>
    <row r="60" spans="3:17" s="46" customFormat="1" x14ac:dyDescent="0.3">
      <c r="C60" s="53"/>
      <c r="D60" s="53"/>
      <c r="F60" s="89"/>
      <c r="G60" s="53"/>
      <c r="L60"/>
      <c r="M60"/>
      <c r="N60"/>
      <c r="O60"/>
      <c r="P60"/>
      <c r="Q60"/>
    </row>
    <row r="61" spans="3:17" s="46" customFormat="1" x14ac:dyDescent="0.3">
      <c r="C61" s="53"/>
      <c r="D61" s="53"/>
      <c r="F61" s="89"/>
      <c r="G61" s="53"/>
      <c r="L61"/>
      <c r="M61"/>
      <c r="N61"/>
      <c r="O61"/>
      <c r="P61"/>
      <c r="Q61"/>
    </row>
    <row r="62" spans="3:17" s="46" customFormat="1" x14ac:dyDescent="0.3">
      <c r="C62" s="53"/>
      <c r="D62" s="53"/>
      <c r="F62" s="89"/>
      <c r="G62" s="53"/>
      <c r="L62"/>
      <c r="M62"/>
      <c r="N62"/>
      <c r="O62"/>
      <c r="P62"/>
      <c r="Q62"/>
    </row>
    <row r="63" spans="3:17" s="46" customFormat="1" x14ac:dyDescent="0.3">
      <c r="C63" s="53"/>
      <c r="D63" s="53"/>
      <c r="F63" s="89"/>
      <c r="G63" s="53"/>
      <c r="L63"/>
      <c r="M63"/>
      <c r="N63"/>
      <c r="O63"/>
      <c r="P63"/>
      <c r="Q63"/>
    </row>
    <row r="64" spans="3:17" s="46" customFormat="1" x14ac:dyDescent="0.3">
      <c r="C64" s="53"/>
      <c r="D64" s="53"/>
      <c r="F64" s="89"/>
      <c r="G64" s="53"/>
      <c r="L64"/>
      <c r="M64"/>
      <c r="N64"/>
      <c r="O64"/>
      <c r="P64"/>
      <c r="Q64"/>
    </row>
    <row r="65" spans="3:17" s="46" customFormat="1" x14ac:dyDescent="0.3">
      <c r="C65" s="53"/>
      <c r="D65" s="53"/>
      <c r="F65" s="89"/>
      <c r="G65" s="53"/>
      <c r="L65"/>
      <c r="M65"/>
      <c r="N65"/>
      <c r="O65"/>
      <c r="P65"/>
      <c r="Q65"/>
    </row>
    <row r="66" spans="3:17" s="46" customFormat="1" x14ac:dyDescent="0.3">
      <c r="C66" s="53"/>
      <c r="D66" s="53"/>
      <c r="F66" s="89"/>
      <c r="G66" s="53"/>
      <c r="L66"/>
      <c r="M66"/>
      <c r="N66"/>
      <c r="O66"/>
      <c r="P66"/>
      <c r="Q66"/>
    </row>
    <row r="67" spans="3:17" s="46" customFormat="1" x14ac:dyDescent="0.3">
      <c r="C67" s="53"/>
      <c r="D67" s="53"/>
      <c r="F67" s="89"/>
      <c r="G67" s="53"/>
      <c r="L67"/>
      <c r="M67"/>
      <c r="N67"/>
      <c r="O67"/>
      <c r="P67"/>
      <c r="Q67"/>
    </row>
    <row r="68" spans="3:17" s="46" customFormat="1" x14ac:dyDescent="0.3">
      <c r="C68" s="53"/>
      <c r="D68" s="53"/>
      <c r="F68" s="89"/>
      <c r="G68" s="53"/>
      <c r="L68"/>
      <c r="M68"/>
      <c r="N68"/>
      <c r="O68"/>
      <c r="P68"/>
      <c r="Q68"/>
    </row>
    <row r="69" spans="3:17" s="46" customFormat="1" x14ac:dyDescent="0.3">
      <c r="C69" s="53"/>
      <c r="D69" s="53"/>
      <c r="F69" s="89"/>
      <c r="G69" s="53"/>
      <c r="L69"/>
      <c r="M69"/>
      <c r="N69"/>
      <c r="O69"/>
      <c r="P69"/>
      <c r="Q69"/>
    </row>
    <row r="70" spans="3:17" s="46" customFormat="1" x14ac:dyDescent="0.3">
      <c r="C70" s="53"/>
      <c r="D70" s="53"/>
      <c r="F70" s="89"/>
      <c r="G70" s="53"/>
      <c r="L70"/>
      <c r="M70"/>
      <c r="N70"/>
      <c r="O70"/>
      <c r="P70"/>
      <c r="Q70"/>
    </row>
    <row r="71" spans="3:17" s="46" customFormat="1" x14ac:dyDescent="0.3">
      <c r="C71" s="53"/>
      <c r="D71" s="53"/>
      <c r="F71" s="89"/>
      <c r="G71" s="53"/>
      <c r="L71"/>
      <c r="M71"/>
      <c r="N71"/>
      <c r="O71"/>
      <c r="P71"/>
      <c r="Q71"/>
    </row>
    <row r="72" spans="3:17" s="46" customFormat="1" x14ac:dyDescent="0.3">
      <c r="F72" s="89"/>
      <c r="G72" s="53"/>
      <c r="L72"/>
      <c r="M72"/>
      <c r="N72"/>
      <c r="O72"/>
      <c r="P72"/>
      <c r="Q72"/>
    </row>
    <row r="73" spans="3:17" s="46" customFormat="1" x14ac:dyDescent="0.3">
      <c r="F73" s="89"/>
      <c r="G73" s="53"/>
      <c r="L73"/>
      <c r="M73"/>
      <c r="N73"/>
      <c r="O73"/>
      <c r="P73"/>
      <c r="Q73"/>
    </row>
    <row r="74" spans="3:17" s="46" customFormat="1" x14ac:dyDescent="0.3">
      <c r="F74" s="89"/>
      <c r="G74" s="53"/>
      <c r="L74"/>
      <c r="M74"/>
      <c r="N74"/>
      <c r="O74"/>
      <c r="P74"/>
      <c r="Q74"/>
    </row>
    <row r="75" spans="3:17" s="46" customFormat="1" x14ac:dyDescent="0.3">
      <c r="F75" s="89"/>
      <c r="G75" s="53"/>
      <c r="L75"/>
      <c r="M75"/>
      <c r="N75"/>
      <c r="O75"/>
      <c r="P75"/>
      <c r="Q75"/>
    </row>
    <row r="76" spans="3:17" s="46" customFormat="1" x14ac:dyDescent="0.3">
      <c r="F76" s="89"/>
      <c r="G76" s="53"/>
      <c r="L76"/>
      <c r="M76"/>
      <c r="N76"/>
      <c r="O76"/>
      <c r="P76"/>
      <c r="Q76"/>
    </row>
    <row r="77" spans="3:17" s="46" customFormat="1" x14ac:dyDescent="0.3">
      <c r="F77" s="89"/>
      <c r="G77" s="53"/>
      <c r="L77"/>
      <c r="M77"/>
      <c r="N77"/>
      <c r="O77"/>
      <c r="P77"/>
      <c r="Q77"/>
    </row>
    <row r="78" spans="3:17" s="46" customFormat="1" x14ac:dyDescent="0.3">
      <c r="F78" s="89"/>
      <c r="G78" s="53"/>
      <c r="L78"/>
      <c r="M78"/>
      <c r="N78"/>
      <c r="O78"/>
      <c r="P78"/>
      <c r="Q78"/>
    </row>
  </sheetData>
  <sortState ref="A5:U43">
    <sortCondition ref="A5:A43"/>
  </sortState>
  <mergeCells count="20">
    <mergeCell ref="J2:K2"/>
    <mergeCell ref="J3:K3"/>
    <mergeCell ref="A2:A4"/>
    <mergeCell ref="B2:D2"/>
    <mergeCell ref="B3:B4"/>
    <mergeCell ref="C3:C4"/>
    <mergeCell ref="D3:D4"/>
    <mergeCell ref="E3:E4"/>
    <mergeCell ref="F2:F4"/>
    <mergeCell ref="G2:G4"/>
    <mergeCell ref="H2:I2"/>
    <mergeCell ref="H3:I3"/>
    <mergeCell ref="T2:U2"/>
    <mergeCell ref="T3:U3"/>
    <mergeCell ref="R2:S2"/>
    <mergeCell ref="R3:S3"/>
    <mergeCell ref="L2:Q2"/>
    <mergeCell ref="L3:M3"/>
    <mergeCell ref="N3:O3"/>
    <mergeCell ref="P3:Q3"/>
  </mergeCells>
  <printOptions horizontalCentered="1"/>
  <pageMargins left="0.19685039370078741" right="0.19685039370078741" top="0.15748031496062992" bottom="0.15748031496062992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9"/>
  <sheetViews>
    <sheetView tabSelected="1" zoomScaleNormal="100" zoomScaleSheetLayoutView="115" workbookViewId="0">
      <pane ySplit="4" topLeftCell="A5" activePane="bottomLeft" state="frozen"/>
      <selection pane="bottomLeft" activeCell="B37" sqref="B37"/>
    </sheetView>
  </sheetViews>
  <sheetFormatPr defaultRowHeight="14.4" x14ac:dyDescent="0.3"/>
  <cols>
    <col min="1" max="1" width="4.6640625" style="48" customWidth="1"/>
    <col min="2" max="2" width="26.21875" customWidth="1"/>
    <col min="3" max="3" width="7.5546875" style="46" customWidth="1"/>
    <col min="4" max="4" width="7.77734375" customWidth="1"/>
    <col min="5" max="5" width="18.5546875" customWidth="1"/>
    <col min="6" max="6" width="9.21875" style="48"/>
    <col min="7" max="18" width="6.77734375" customWidth="1"/>
  </cols>
  <sheetData>
    <row r="1" spans="1:18" ht="15" thickBot="1" x14ac:dyDescent="0.35">
      <c r="A1" s="59" t="s">
        <v>208</v>
      </c>
    </row>
    <row r="2" spans="1:18" ht="45.45" customHeight="1" thickBot="1" x14ac:dyDescent="0.35">
      <c r="A2" s="348" t="s">
        <v>0</v>
      </c>
      <c r="B2" s="321" t="s">
        <v>1</v>
      </c>
      <c r="C2" s="322"/>
      <c r="D2" s="323"/>
      <c r="E2" s="330" t="s">
        <v>46</v>
      </c>
      <c r="F2" s="345" t="s">
        <v>3</v>
      </c>
      <c r="G2" s="387" t="s">
        <v>150</v>
      </c>
      <c r="H2" s="388"/>
      <c r="I2" s="388"/>
      <c r="J2" s="388"/>
      <c r="K2" s="389"/>
      <c r="L2" s="390"/>
      <c r="M2" s="387" t="s">
        <v>178</v>
      </c>
      <c r="N2" s="388"/>
      <c r="O2" s="388"/>
      <c r="P2" s="388"/>
      <c r="Q2" s="389"/>
      <c r="R2" s="390"/>
    </row>
    <row r="3" spans="1:18" ht="15" thickBot="1" x14ac:dyDescent="0.35">
      <c r="A3" s="349"/>
      <c r="B3" s="367" t="s">
        <v>4</v>
      </c>
      <c r="C3" s="392" t="s">
        <v>5</v>
      </c>
      <c r="D3" s="356" t="s">
        <v>45</v>
      </c>
      <c r="E3" s="326"/>
      <c r="F3" s="346"/>
      <c r="G3" s="314" t="s">
        <v>29</v>
      </c>
      <c r="H3" s="314"/>
      <c r="I3" s="314" t="s">
        <v>28</v>
      </c>
      <c r="J3" s="314"/>
      <c r="K3" s="314" t="s">
        <v>27</v>
      </c>
      <c r="L3" s="314"/>
      <c r="M3" s="314" t="s">
        <v>29</v>
      </c>
      <c r="N3" s="314"/>
      <c r="O3" s="314" t="s">
        <v>28</v>
      </c>
      <c r="P3" s="314"/>
      <c r="Q3" s="314" t="s">
        <v>27</v>
      </c>
      <c r="R3" s="314"/>
    </row>
    <row r="4" spans="1:18" ht="15" thickBot="1" x14ac:dyDescent="0.35">
      <c r="A4" s="350"/>
      <c r="B4" s="368"/>
      <c r="C4" s="393"/>
      <c r="D4" s="357"/>
      <c r="E4" s="327"/>
      <c r="F4" s="347"/>
      <c r="G4" s="74" t="s">
        <v>11</v>
      </c>
      <c r="H4" s="75" t="s">
        <v>12</v>
      </c>
      <c r="I4" s="74" t="s">
        <v>11</v>
      </c>
      <c r="J4" s="75" t="s">
        <v>12</v>
      </c>
      <c r="K4" s="76" t="s">
        <v>11</v>
      </c>
      <c r="L4" s="75" t="s">
        <v>12</v>
      </c>
      <c r="M4" s="74" t="s">
        <v>11</v>
      </c>
      <c r="N4" s="75" t="s">
        <v>12</v>
      </c>
      <c r="O4" s="74" t="s">
        <v>11</v>
      </c>
      <c r="P4" s="75" t="s">
        <v>12</v>
      </c>
      <c r="Q4" s="76" t="s">
        <v>11</v>
      </c>
      <c r="R4" s="75" t="s">
        <v>12</v>
      </c>
    </row>
    <row r="5" spans="1:18" ht="18.75" customHeight="1" x14ac:dyDescent="0.3">
      <c r="A5" s="231">
        <f>RANK(F5,F$5:F$28,0)</f>
        <v>1</v>
      </c>
      <c r="B5" s="84" t="s">
        <v>151</v>
      </c>
      <c r="C5" s="21">
        <v>2009</v>
      </c>
      <c r="D5" s="66" t="s">
        <v>13</v>
      </c>
      <c r="E5" s="90" t="s">
        <v>152</v>
      </c>
      <c r="F5" s="102">
        <f t="shared" ref="F5" si="0">H5+J5+L5+N5+P5+R5</f>
        <v>1018</v>
      </c>
      <c r="G5" s="194">
        <v>68.8</v>
      </c>
      <c r="H5" s="244">
        <v>188</v>
      </c>
      <c r="I5" s="190">
        <v>69.2</v>
      </c>
      <c r="J5" s="192">
        <v>192</v>
      </c>
      <c r="K5" s="190">
        <v>69.3</v>
      </c>
      <c r="L5" s="227">
        <v>143</v>
      </c>
      <c r="M5" s="194">
        <v>67.3</v>
      </c>
      <c r="N5" s="244">
        <v>173</v>
      </c>
      <c r="O5" s="190">
        <v>68.2</v>
      </c>
      <c r="P5" s="192">
        <v>182</v>
      </c>
      <c r="Q5" s="190">
        <v>69</v>
      </c>
      <c r="R5" s="227">
        <v>140</v>
      </c>
    </row>
    <row r="6" spans="1:18" ht="18.75" customHeight="1" x14ac:dyDescent="0.3">
      <c r="A6" s="232">
        <f>RANK(F6,F$5:F$28,0)</f>
        <v>2</v>
      </c>
      <c r="B6" s="84" t="s">
        <v>77</v>
      </c>
      <c r="C6" s="21">
        <v>2009</v>
      </c>
      <c r="D6" s="66" t="s">
        <v>13</v>
      </c>
      <c r="E6" s="90" t="s">
        <v>47</v>
      </c>
      <c r="F6" s="103">
        <f t="shared" ref="F6:F13" si="1">H6+J6+L6+N6+P6+R6</f>
        <v>1016</v>
      </c>
      <c r="G6" s="228">
        <v>68.900000000000006</v>
      </c>
      <c r="H6" s="213">
        <v>189</v>
      </c>
      <c r="I6" s="217">
        <v>68.400000000000006</v>
      </c>
      <c r="J6" s="213">
        <v>184</v>
      </c>
      <c r="K6" s="217">
        <v>70.099999999999994</v>
      </c>
      <c r="L6" s="229">
        <v>151</v>
      </c>
      <c r="M6" s="228">
        <v>66.599999999999994</v>
      </c>
      <c r="N6" s="213">
        <v>166</v>
      </c>
      <c r="O6" s="217">
        <v>68.2</v>
      </c>
      <c r="P6" s="213">
        <v>182</v>
      </c>
      <c r="Q6" s="217">
        <v>69.400000000000006</v>
      </c>
      <c r="R6" s="229">
        <v>144</v>
      </c>
    </row>
    <row r="7" spans="1:18" ht="18.75" customHeight="1" x14ac:dyDescent="0.3">
      <c r="A7" s="232">
        <f>RANK(F7,F$5:F$28,0)</f>
        <v>3</v>
      </c>
      <c r="B7" s="84" t="s">
        <v>92</v>
      </c>
      <c r="C7" s="21">
        <v>2009</v>
      </c>
      <c r="D7" s="66" t="s">
        <v>13</v>
      </c>
      <c r="E7" s="90" t="s">
        <v>47</v>
      </c>
      <c r="F7" s="103">
        <f t="shared" si="1"/>
        <v>1011</v>
      </c>
      <c r="G7" s="228">
        <v>68.2</v>
      </c>
      <c r="H7" s="213">
        <v>182</v>
      </c>
      <c r="I7" s="217">
        <v>68.5</v>
      </c>
      <c r="J7" s="213">
        <v>185</v>
      </c>
      <c r="K7" s="217">
        <v>69.900000000000006</v>
      </c>
      <c r="L7" s="229">
        <v>149</v>
      </c>
      <c r="M7" s="228">
        <v>68.099999999999994</v>
      </c>
      <c r="N7" s="213">
        <v>181</v>
      </c>
      <c r="O7" s="217">
        <v>67.2</v>
      </c>
      <c r="P7" s="213">
        <v>172</v>
      </c>
      <c r="Q7" s="217">
        <v>69.2</v>
      </c>
      <c r="R7" s="229">
        <v>142</v>
      </c>
    </row>
    <row r="8" spans="1:18" ht="18.75" customHeight="1" x14ac:dyDescent="0.3">
      <c r="A8" s="232">
        <f>RANK(F8,F$5:F$28,0)</f>
        <v>4</v>
      </c>
      <c r="B8" s="84" t="s">
        <v>82</v>
      </c>
      <c r="C8" s="21">
        <v>2009</v>
      </c>
      <c r="D8" s="66" t="s">
        <v>13</v>
      </c>
      <c r="E8" s="90" t="s">
        <v>47</v>
      </c>
      <c r="F8" s="103">
        <f t="shared" si="1"/>
        <v>983</v>
      </c>
      <c r="G8" s="228">
        <v>68.5</v>
      </c>
      <c r="H8" s="213">
        <v>185</v>
      </c>
      <c r="I8" s="217">
        <v>68.2</v>
      </c>
      <c r="J8" s="213">
        <v>182</v>
      </c>
      <c r="K8" s="217">
        <v>69.3</v>
      </c>
      <c r="L8" s="229">
        <v>143</v>
      </c>
      <c r="M8" s="228">
        <v>66.099999999999994</v>
      </c>
      <c r="N8" s="213">
        <v>161</v>
      </c>
      <c r="O8" s="252">
        <v>67.400000000000006</v>
      </c>
      <c r="P8" s="213">
        <v>174</v>
      </c>
      <c r="Q8" s="217">
        <v>68.8</v>
      </c>
      <c r="R8" s="229">
        <v>138</v>
      </c>
    </row>
    <row r="9" spans="1:18" ht="18.75" customHeight="1" x14ac:dyDescent="0.3">
      <c r="A9" s="232">
        <f>RANK(F9,F$5:F$28,0)</f>
        <v>5</v>
      </c>
      <c r="B9" s="84" t="s">
        <v>153</v>
      </c>
      <c r="C9" s="21">
        <v>2009</v>
      </c>
      <c r="D9" s="66" t="s">
        <v>70</v>
      </c>
      <c r="E9" s="90" t="s">
        <v>154</v>
      </c>
      <c r="F9" s="103">
        <f t="shared" si="1"/>
        <v>959</v>
      </c>
      <c r="G9" s="228">
        <v>67.5</v>
      </c>
      <c r="H9" s="213">
        <v>175</v>
      </c>
      <c r="I9" s="217">
        <v>68.5</v>
      </c>
      <c r="J9" s="213">
        <v>185</v>
      </c>
      <c r="K9" s="217">
        <v>69.2</v>
      </c>
      <c r="L9" s="229">
        <v>142</v>
      </c>
      <c r="M9" s="228">
        <v>65.3</v>
      </c>
      <c r="N9" s="213">
        <v>153</v>
      </c>
      <c r="O9" s="217">
        <v>66.8</v>
      </c>
      <c r="P9" s="213">
        <v>168</v>
      </c>
      <c r="Q9" s="217">
        <v>68.599999999999994</v>
      </c>
      <c r="R9" s="229">
        <v>136</v>
      </c>
    </row>
    <row r="10" spans="1:18" ht="18.75" customHeight="1" x14ac:dyDescent="0.3">
      <c r="A10" s="232">
        <f>RANK(F10,F$5:F$28,0)</f>
        <v>6</v>
      </c>
      <c r="B10" s="84" t="s">
        <v>75</v>
      </c>
      <c r="C10" s="21">
        <v>2009</v>
      </c>
      <c r="D10" s="66" t="s">
        <v>70</v>
      </c>
      <c r="E10" s="90" t="s">
        <v>47</v>
      </c>
      <c r="F10" s="103">
        <f t="shared" si="1"/>
        <v>954</v>
      </c>
      <c r="G10" s="228">
        <v>67.7</v>
      </c>
      <c r="H10" s="213">
        <v>177</v>
      </c>
      <c r="I10" s="217">
        <v>68</v>
      </c>
      <c r="J10" s="213">
        <v>180</v>
      </c>
      <c r="K10" s="217">
        <v>68.400000000000006</v>
      </c>
      <c r="L10" s="229">
        <v>134</v>
      </c>
      <c r="M10" s="228">
        <v>65.7</v>
      </c>
      <c r="N10" s="213">
        <v>157</v>
      </c>
      <c r="O10" s="217">
        <v>67.2</v>
      </c>
      <c r="P10" s="213">
        <v>172</v>
      </c>
      <c r="Q10" s="217">
        <v>68.400000000000006</v>
      </c>
      <c r="R10" s="229">
        <v>134</v>
      </c>
    </row>
    <row r="11" spans="1:18" ht="18.75" customHeight="1" x14ac:dyDescent="0.3">
      <c r="A11" s="232">
        <f>RANK(F11,F$5:F$28,0)</f>
        <v>7</v>
      </c>
      <c r="B11" s="84" t="s">
        <v>111</v>
      </c>
      <c r="C11" s="21">
        <v>2009</v>
      </c>
      <c r="D11" s="66" t="s">
        <v>70</v>
      </c>
      <c r="E11" s="90" t="s">
        <v>58</v>
      </c>
      <c r="F11" s="103">
        <f t="shared" si="1"/>
        <v>910</v>
      </c>
      <c r="G11" s="228">
        <v>67.599999999999994</v>
      </c>
      <c r="H11" s="213">
        <v>176</v>
      </c>
      <c r="I11" s="217">
        <v>68</v>
      </c>
      <c r="J11" s="213">
        <v>180</v>
      </c>
      <c r="K11" s="217">
        <v>68.099999999999994</v>
      </c>
      <c r="L11" s="229">
        <v>131</v>
      </c>
      <c r="M11" s="228">
        <v>65.5</v>
      </c>
      <c r="N11" s="213">
        <v>155</v>
      </c>
      <c r="O11" s="217">
        <v>65.099999999999994</v>
      </c>
      <c r="P11" s="213">
        <v>151</v>
      </c>
      <c r="Q11" s="217">
        <v>66.7</v>
      </c>
      <c r="R11" s="229">
        <v>117</v>
      </c>
    </row>
    <row r="12" spans="1:18" ht="18.75" customHeight="1" x14ac:dyDescent="0.3">
      <c r="A12" s="232">
        <f>RANK(F12,F$5:F$28,0)</f>
        <v>8</v>
      </c>
      <c r="B12" s="84" t="s">
        <v>79</v>
      </c>
      <c r="C12" s="21">
        <v>2010</v>
      </c>
      <c r="D12" s="66" t="s">
        <v>70</v>
      </c>
      <c r="E12" s="90" t="s">
        <v>47</v>
      </c>
      <c r="F12" s="103">
        <f t="shared" si="1"/>
        <v>904</v>
      </c>
      <c r="G12" s="228">
        <v>66.599999999999994</v>
      </c>
      <c r="H12" s="213">
        <v>166</v>
      </c>
      <c r="I12" s="217">
        <v>67.400000000000006</v>
      </c>
      <c r="J12" s="213">
        <v>174</v>
      </c>
      <c r="K12" s="217">
        <v>68.5</v>
      </c>
      <c r="L12" s="229">
        <v>135</v>
      </c>
      <c r="M12" s="228">
        <v>67.2</v>
      </c>
      <c r="N12" s="213">
        <v>172</v>
      </c>
      <c r="O12" s="217">
        <v>65.7</v>
      </c>
      <c r="P12" s="213">
        <v>157</v>
      </c>
      <c r="Q12" s="217">
        <v>65</v>
      </c>
      <c r="R12" s="229">
        <v>100</v>
      </c>
    </row>
    <row r="13" spans="1:18" ht="18.75" customHeight="1" x14ac:dyDescent="0.3">
      <c r="A13" s="232">
        <f>RANK(F13,F$5:F$28,0)</f>
        <v>9</v>
      </c>
      <c r="B13" s="84" t="s">
        <v>160</v>
      </c>
      <c r="C13" s="21">
        <v>2010</v>
      </c>
      <c r="D13" s="66" t="s">
        <v>70</v>
      </c>
      <c r="E13" s="90" t="s">
        <v>152</v>
      </c>
      <c r="F13" s="103">
        <f t="shared" si="1"/>
        <v>864</v>
      </c>
      <c r="G13" s="228">
        <v>65.5</v>
      </c>
      <c r="H13" s="213">
        <v>155</v>
      </c>
      <c r="I13" s="217">
        <v>66.8</v>
      </c>
      <c r="J13" s="213">
        <v>168</v>
      </c>
      <c r="K13" s="217">
        <v>67.900000000000006</v>
      </c>
      <c r="L13" s="229">
        <v>129</v>
      </c>
      <c r="M13" s="228">
        <v>65.2</v>
      </c>
      <c r="N13" s="213">
        <v>152</v>
      </c>
      <c r="O13" s="217">
        <v>65.2</v>
      </c>
      <c r="P13" s="213">
        <v>152</v>
      </c>
      <c r="Q13" s="217">
        <v>65.8</v>
      </c>
      <c r="R13" s="229">
        <v>108</v>
      </c>
    </row>
    <row r="14" spans="1:18" ht="18.75" customHeight="1" x14ac:dyDescent="0.3">
      <c r="A14" s="232">
        <f>RANK(F14,F$5:F$28,0)</f>
        <v>10</v>
      </c>
      <c r="B14" s="84" t="s">
        <v>158</v>
      </c>
      <c r="C14" s="21">
        <v>2010</v>
      </c>
      <c r="D14" s="66" t="s">
        <v>70</v>
      </c>
      <c r="E14" s="90" t="s">
        <v>47</v>
      </c>
      <c r="F14" s="103">
        <f>H14+J14+L14+N14+R14+P14</f>
        <v>856</v>
      </c>
      <c r="G14" s="228">
        <v>66.2</v>
      </c>
      <c r="H14" s="213">
        <v>162</v>
      </c>
      <c r="I14" s="217">
        <v>65.7</v>
      </c>
      <c r="J14" s="213">
        <v>157</v>
      </c>
      <c r="K14" s="217">
        <v>68.5</v>
      </c>
      <c r="L14" s="229">
        <v>135</v>
      </c>
      <c r="M14" s="228">
        <v>64</v>
      </c>
      <c r="N14" s="213">
        <v>140</v>
      </c>
      <c r="O14" s="217">
        <v>64.599999999999994</v>
      </c>
      <c r="P14" s="213">
        <v>146</v>
      </c>
      <c r="Q14" s="217">
        <v>66.599999999999994</v>
      </c>
      <c r="R14" s="229">
        <v>116</v>
      </c>
    </row>
    <row r="15" spans="1:18" ht="18.75" customHeight="1" x14ac:dyDescent="0.3">
      <c r="A15" s="232">
        <f>RANK(F15,F$5:F$28,0)</f>
        <v>11</v>
      </c>
      <c r="B15" s="84" t="s">
        <v>76</v>
      </c>
      <c r="C15" s="21">
        <v>2009</v>
      </c>
      <c r="D15" s="66" t="s">
        <v>70</v>
      </c>
      <c r="E15" s="90" t="s">
        <v>47</v>
      </c>
      <c r="F15" s="103">
        <f>H15+J15+L15+N15+P15+R15</f>
        <v>839</v>
      </c>
      <c r="G15" s="228">
        <v>64.900000000000006</v>
      </c>
      <c r="H15" s="213">
        <v>149</v>
      </c>
      <c r="I15" s="217">
        <v>67.2</v>
      </c>
      <c r="J15" s="213">
        <v>172</v>
      </c>
      <c r="K15" s="217">
        <v>68</v>
      </c>
      <c r="L15" s="229">
        <v>130</v>
      </c>
      <c r="M15" s="228">
        <v>65.2</v>
      </c>
      <c r="N15" s="213">
        <v>152</v>
      </c>
      <c r="O15" s="217">
        <v>63.4</v>
      </c>
      <c r="P15" s="213">
        <v>134</v>
      </c>
      <c r="Q15" s="217">
        <v>65.2</v>
      </c>
      <c r="R15" s="229">
        <v>102</v>
      </c>
    </row>
    <row r="16" spans="1:18" ht="18.75" customHeight="1" x14ac:dyDescent="0.3">
      <c r="A16" s="232">
        <f>RANK(F16,F$5:F$28,0)</f>
        <v>12</v>
      </c>
      <c r="B16" s="84" t="s">
        <v>162</v>
      </c>
      <c r="C16" s="21">
        <v>2010</v>
      </c>
      <c r="D16" s="66" t="s">
        <v>70</v>
      </c>
      <c r="E16" s="90" t="s">
        <v>47</v>
      </c>
      <c r="F16" s="103">
        <f>H16+J16+L16+N16+P16+R16</f>
        <v>793</v>
      </c>
      <c r="G16" s="228">
        <v>64.7</v>
      </c>
      <c r="H16" s="213">
        <v>147</v>
      </c>
      <c r="I16" s="217">
        <v>66.7</v>
      </c>
      <c r="J16" s="213">
        <v>167</v>
      </c>
      <c r="K16" s="217">
        <v>68.7</v>
      </c>
      <c r="L16" s="229">
        <v>137</v>
      </c>
      <c r="M16" s="228">
        <v>64.3</v>
      </c>
      <c r="N16" s="213">
        <v>143</v>
      </c>
      <c r="O16" s="217">
        <v>61.2</v>
      </c>
      <c r="P16" s="213">
        <v>112</v>
      </c>
      <c r="Q16" s="217">
        <v>63.7</v>
      </c>
      <c r="R16" s="229">
        <v>87</v>
      </c>
    </row>
    <row r="17" spans="1:18" ht="18.75" customHeight="1" x14ac:dyDescent="0.3">
      <c r="A17" s="232">
        <f>RANK(F17,F$5:F$28,0)</f>
        <v>13</v>
      </c>
      <c r="B17" s="84" t="s">
        <v>164</v>
      </c>
      <c r="C17" s="21">
        <v>2009</v>
      </c>
      <c r="D17" s="66" t="s">
        <v>70</v>
      </c>
      <c r="E17" s="90" t="s">
        <v>47</v>
      </c>
      <c r="F17" s="103">
        <f>H17+J17+L17+N17+P17+R17</f>
        <v>756</v>
      </c>
      <c r="G17" s="228">
        <v>63.9</v>
      </c>
      <c r="H17" s="213">
        <v>139</v>
      </c>
      <c r="I17" s="217">
        <v>65.7</v>
      </c>
      <c r="J17" s="213">
        <v>157</v>
      </c>
      <c r="K17" s="217">
        <v>66.400000000000006</v>
      </c>
      <c r="L17" s="229">
        <v>114</v>
      </c>
      <c r="M17" s="228">
        <v>63.4</v>
      </c>
      <c r="N17" s="213">
        <v>134</v>
      </c>
      <c r="O17" s="217">
        <v>62.3</v>
      </c>
      <c r="P17" s="213">
        <v>123</v>
      </c>
      <c r="Q17" s="217">
        <v>63.9</v>
      </c>
      <c r="R17" s="229">
        <v>89</v>
      </c>
    </row>
    <row r="18" spans="1:18" ht="18.75" customHeight="1" x14ac:dyDescent="0.3">
      <c r="A18" s="232">
        <f>RANK(F18,F$5:F$28,0)</f>
        <v>13</v>
      </c>
      <c r="B18" s="84" t="s">
        <v>161</v>
      </c>
      <c r="C18" s="21">
        <v>2009</v>
      </c>
      <c r="D18" s="66" t="s">
        <v>70</v>
      </c>
      <c r="E18" s="90" t="s">
        <v>47</v>
      </c>
      <c r="F18" s="103">
        <f>H18+J18+L18+N18+R18+P18</f>
        <v>756</v>
      </c>
      <c r="G18" s="228">
        <v>65.2</v>
      </c>
      <c r="H18" s="213">
        <v>152</v>
      </c>
      <c r="I18" s="217">
        <v>64.5</v>
      </c>
      <c r="J18" s="213">
        <v>145</v>
      </c>
      <c r="K18" s="217">
        <v>66</v>
      </c>
      <c r="L18" s="229">
        <v>110</v>
      </c>
      <c r="M18" s="228">
        <v>63</v>
      </c>
      <c r="N18" s="213">
        <v>130</v>
      </c>
      <c r="O18" s="217">
        <v>63.2</v>
      </c>
      <c r="P18" s="213">
        <v>132</v>
      </c>
      <c r="Q18" s="217">
        <v>63.7</v>
      </c>
      <c r="R18" s="229">
        <v>87</v>
      </c>
    </row>
    <row r="19" spans="1:18" ht="18.75" customHeight="1" x14ac:dyDescent="0.3">
      <c r="A19" s="232">
        <f>RANK(F19,F$5:F$28,0)</f>
        <v>15</v>
      </c>
      <c r="B19" s="84" t="s">
        <v>80</v>
      </c>
      <c r="C19" s="21">
        <v>2009</v>
      </c>
      <c r="D19" s="66" t="s">
        <v>70</v>
      </c>
      <c r="E19" s="90" t="s">
        <v>47</v>
      </c>
      <c r="F19" s="103">
        <f>H19+J19+N19+P19+R19</f>
        <v>674</v>
      </c>
      <c r="G19" s="228">
        <v>66</v>
      </c>
      <c r="H19" s="213">
        <v>160</v>
      </c>
      <c r="I19" s="217">
        <v>67.400000000000006</v>
      </c>
      <c r="J19" s="213">
        <v>174</v>
      </c>
      <c r="K19" s="217"/>
      <c r="L19" s="229"/>
      <c r="M19" s="228">
        <v>60.6</v>
      </c>
      <c r="N19" s="213">
        <v>106</v>
      </c>
      <c r="O19" s="217">
        <v>63.9</v>
      </c>
      <c r="P19" s="213">
        <v>139</v>
      </c>
      <c r="Q19" s="217">
        <v>64.5</v>
      </c>
      <c r="R19" s="229">
        <v>95</v>
      </c>
    </row>
    <row r="20" spans="1:18" ht="18.75" customHeight="1" x14ac:dyDescent="0.3">
      <c r="A20" s="232">
        <f>RANK(F20,F$5:F$28,0)</f>
        <v>16</v>
      </c>
      <c r="B20" s="84" t="s">
        <v>90</v>
      </c>
      <c r="C20" s="21">
        <v>2008</v>
      </c>
      <c r="D20" s="66" t="s">
        <v>13</v>
      </c>
      <c r="E20" s="90" t="s">
        <v>47</v>
      </c>
      <c r="F20" s="103">
        <f>N20+P20+R20</f>
        <v>513</v>
      </c>
      <c r="G20" s="228"/>
      <c r="H20" s="230"/>
      <c r="I20" s="217"/>
      <c r="J20" s="213"/>
      <c r="K20" s="217"/>
      <c r="L20" s="229"/>
      <c r="M20" s="228">
        <v>68.8</v>
      </c>
      <c r="N20" s="230">
        <v>188</v>
      </c>
      <c r="O20" s="252">
        <v>68.7</v>
      </c>
      <c r="P20" s="213">
        <v>187</v>
      </c>
      <c r="Q20" s="217">
        <v>68.8</v>
      </c>
      <c r="R20" s="229">
        <v>138</v>
      </c>
    </row>
    <row r="21" spans="1:18" ht="18.75" customHeight="1" x14ac:dyDescent="0.3">
      <c r="A21" s="232">
        <f>RANK(F21,F$5:F$28,0)</f>
        <v>17</v>
      </c>
      <c r="B21" s="84" t="s">
        <v>155</v>
      </c>
      <c r="C21" s="21">
        <v>2009</v>
      </c>
      <c r="D21" s="66" t="s">
        <v>70</v>
      </c>
      <c r="E21" s="90" t="s">
        <v>156</v>
      </c>
      <c r="F21" s="103">
        <f>H21+J21+L21</f>
        <v>496</v>
      </c>
      <c r="G21" s="228">
        <v>66.900000000000006</v>
      </c>
      <c r="H21" s="213">
        <v>169</v>
      </c>
      <c r="I21" s="217">
        <v>68.7</v>
      </c>
      <c r="J21" s="213">
        <v>187</v>
      </c>
      <c r="K21" s="217">
        <v>69</v>
      </c>
      <c r="L21" s="229">
        <v>140</v>
      </c>
      <c r="M21" s="228"/>
      <c r="N21" s="213"/>
      <c r="O21" s="217"/>
      <c r="P21" s="213"/>
      <c r="Q21" s="217"/>
      <c r="R21" s="229"/>
    </row>
    <row r="22" spans="1:18" ht="18.75" customHeight="1" x14ac:dyDescent="0.3">
      <c r="A22" s="232">
        <f>RANK(F22,F$5:F$28,0)</f>
        <v>18</v>
      </c>
      <c r="B22" s="84" t="s">
        <v>167</v>
      </c>
      <c r="C22" s="21">
        <v>2009</v>
      </c>
      <c r="D22" s="66" t="s">
        <v>13</v>
      </c>
      <c r="E22" s="90" t="s">
        <v>63</v>
      </c>
      <c r="F22" s="103">
        <f>J22+N22+P22</f>
        <v>413</v>
      </c>
      <c r="G22" s="228"/>
      <c r="H22" s="213"/>
      <c r="I22" s="217">
        <v>64.3</v>
      </c>
      <c r="J22" s="213">
        <v>143</v>
      </c>
      <c r="K22" s="217"/>
      <c r="L22" s="229"/>
      <c r="M22" s="228">
        <v>64.400000000000006</v>
      </c>
      <c r="N22" s="213">
        <v>144</v>
      </c>
      <c r="O22" s="217">
        <v>62.6</v>
      </c>
      <c r="P22" s="213">
        <v>126</v>
      </c>
      <c r="Q22" s="217"/>
      <c r="R22" s="229"/>
    </row>
    <row r="23" spans="1:18" ht="18.75" customHeight="1" x14ac:dyDescent="0.3">
      <c r="A23" s="232">
        <f>RANK(F23,F$5:F$28,0)</f>
        <v>19</v>
      </c>
      <c r="B23" s="84" t="s">
        <v>159</v>
      </c>
      <c r="C23" s="21">
        <v>2010</v>
      </c>
      <c r="D23" s="66" t="s">
        <v>70</v>
      </c>
      <c r="E23" s="90" t="s">
        <v>58</v>
      </c>
      <c r="F23" s="103">
        <f>H23+J23+L23</f>
        <v>402</v>
      </c>
      <c r="G23" s="228">
        <v>66.099999999999994</v>
      </c>
      <c r="H23" s="213">
        <v>161</v>
      </c>
      <c r="I23" s="217">
        <v>65.400000000000006</v>
      </c>
      <c r="J23" s="213">
        <v>154</v>
      </c>
      <c r="K23" s="217">
        <v>63.7</v>
      </c>
      <c r="L23" s="229">
        <v>87</v>
      </c>
      <c r="M23" s="228"/>
      <c r="N23" s="213"/>
      <c r="O23" s="217"/>
      <c r="P23" s="213"/>
      <c r="Q23" s="217"/>
      <c r="R23" s="229"/>
    </row>
    <row r="24" spans="1:18" ht="18.75" customHeight="1" x14ac:dyDescent="0.3">
      <c r="A24" s="232">
        <f>RANK(F24,F$5:F$28,0)</f>
        <v>20</v>
      </c>
      <c r="B24" s="84" t="s">
        <v>165</v>
      </c>
      <c r="C24" s="21">
        <v>2008</v>
      </c>
      <c r="D24" s="66">
        <v>1</v>
      </c>
      <c r="E24" s="90" t="s">
        <v>152</v>
      </c>
      <c r="F24" s="103">
        <f>H24+J24+L24</f>
        <v>366</v>
      </c>
      <c r="G24" s="228">
        <v>60.9</v>
      </c>
      <c r="H24" s="213">
        <v>109</v>
      </c>
      <c r="I24" s="217">
        <v>64.099999999999994</v>
      </c>
      <c r="J24" s="213">
        <v>141</v>
      </c>
      <c r="K24" s="217">
        <v>66.599999999999994</v>
      </c>
      <c r="L24" s="229">
        <v>116</v>
      </c>
      <c r="M24" s="228"/>
      <c r="N24" s="213"/>
      <c r="O24" s="217"/>
      <c r="P24" s="213"/>
      <c r="Q24" s="217"/>
      <c r="R24" s="229"/>
    </row>
    <row r="25" spans="1:18" ht="18.75" customHeight="1" x14ac:dyDescent="0.3">
      <c r="A25" s="232">
        <f>RANK(F25,F$5:F$28,0)</f>
        <v>21</v>
      </c>
      <c r="B25" s="84" t="s">
        <v>157</v>
      </c>
      <c r="C25" s="21">
        <v>2011</v>
      </c>
      <c r="D25" s="66" t="s">
        <v>70</v>
      </c>
      <c r="E25" s="90" t="s">
        <v>47</v>
      </c>
      <c r="F25" s="103">
        <f>H25+J25</f>
        <v>337</v>
      </c>
      <c r="G25" s="228">
        <v>66.8</v>
      </c>
      <c r="H25" s="213">
        <v>168</v>
      </c>
      <c r="I25" s="217">
        <v>66.900000000000006</v>
      </c>
      <c r="J25" s="213">
        <v>169</v>
      </c>
      <c r="K25" s="217"/>
      <c r="L25" s="229"/>
      <c r="M25" s="228"/>
      <c r="N25" s="213"/>
      <c r="O25" s="217"/>
      <c r="P25" s="213"/>
      <c r="Q25" s="217"/>
      <c r="R25" s="229"/>
    </row>
    <row r="26" spans="1:18" ht="18.75" customHeight="1" x14ac:dyDescent="0.3">
      <c r="A26" s="232">
        <f>RANK(F26,F$5:F$28,0)</f>
        <v>22</v>
      </c>
      <c r="B26" s="84" t="s">
        <v>172</v>
      </c>
      <c r="C26" s="21">
        <v>2010</v>
      </c>
      <c r="D26" s="66" t="s">
        <v>70</v>
      </c>
      <c r="E26" s="90" t="s">
        <v>63</v>
      </c>
      <c r="F26" s="103">
        <f>N26+P26+R26</f>
        <v>335</v>
      </c>
      <c r="G26" s="228"/>
      <c r="H26" s="213"/>
      <c r="I26" s="217"/>
      <c r="J26" s="213"/>
      <c r="K26" s="217"/>
      <c r="L26" s="229"/>
      <c r="M26" s="228">
        <v>63.3</v>
      </c>
      <c r="N26" s="213">
        <v>133</v>
      </c>
      <c r="O26" s="217">
        <v>60.7</v>
      </c>
      <c r="P26" s="213">
        <v>107</v>
      </c>
      <c r="Q26" s="217">
        <v>64.5</v>
      </c>
      <c r="R26" s="229">
        <v>95</v>
      </c>
    </row>
    <row r="27" spans="1:18" ht="18.75" customHeight="1" x14ac:dyDescent="0.3">
      <c r="A27" s="232">
        <f>RANK(F27,F$5:F$28,0)</f>
        <v>23</v>
      </c>
      <c r="B27" s="84" t="s">
        <v>163</v>
      </c>
      <c r="C27" s="21">
        <v>2012</v>
      </c>
      <c r="D27" s="66">
        <v>1</v>
      </c>
      <c r="E27" s="90" t="s">
        <v>156</v>
      </c>
      <c r="F27" s="103">
        <f t="shared" ref="F27" si="2">H27+J27</f>
        <v>269</v>
      </c>
      <c r="G27" s="228">
        <v>64.599999999999994</v>
      </c>
      <c r="H27" s="213">
        <v>146</v>
      </c>
      <c r="I27" s="217">
        <v>62.3</v>
      </c>
      <c r="J27" s="213">
        <v>123</v>
      </c>
      <c r="K27" s="217"/>
      <c r="L27" s="229"/>
      <c r="M27" s="228"/>
      <c r="N27" s="213"/>
      <c r="O27" s="217"/>
      <c r="P27" s="213"/>
      <c r="Q27" s="217"/>
      <c r="R27" s="229"/>
    </row>
    <row r="28" spans="1:18" ht="18.75" customHeight="1" x14ac:dyDescent="0.3">
      <c r="A28" s="232">
        <f>RANK(F28,F$5:F$28,0)</f>
        <v>24</v>
      </c>
      <c r="B28" s="84" t="s">
        <v>166</v>
      </c>
      <c r="C28" s="21">
        <v>2010</v>
      </c>
      <c r="D28" s="66" t="s">
        <v>70</v>
      </c>
      <c r="E28" s="90" t="s">
        <v>152</v>
      </c>
      <c r="F28" s="103">
        <f>J28</f>
        <v>157</v>
      </c>
      <c r="G28" s="228"/>
      <c r="H28" s="213"/>
      <c r="I28" s="217">
        <v>65.7</v>
      </c>
      <c r="J28" s="213">
        <v>157</v>
      </c>
      <c r="K28" s="217"/>
      <c r="L28" s="229"/>
      <c r="M28" s="228"/>
      <c r="N28" s="213"/>
      <c r="O28" s="217"/>
      <c r="P28" s="213"/>
      <c r="Q28" s="217"/>
      <c r="R28" s="229"/>
    </row>
    <row r="29" spans="1:18" ht="18.75" customHeight="1" thickBot="1" x14ac:dyDescent="0.35">
      <c r="A29" s="110"/>
      <c r="B29" s="113"/>
      <c r="C29" s="60"/>
      <c r="D29" s="70"/>
      <c r="E29" s="91"/>
      <c r="F29" s="104"/>
      <c r="G29" s="79"/>
      <c r="H29" s="82"/>
      <c r="I29" s="80"/>
      <c r="J29" s="82"/>
      <c r="K29" s="80"/>
      <c r="L29" s="82"/>
      <c r="M29" s="79"/>
      <c r="N29" s="82"/>
      <c r="O29" s="80"/>
      <c r="P29" s="82"/>
      <c r="Q29" s="80"/>
      <c r="R29" s="82"/>
    </row>
  </sheetData>
  <sortState ref="A6:R38">
    <sortCondition ref="A6:A38"/>
  </sortState>
  <mergeCells count="15">
    <mergeCell ref="E2:E4"/>
    <mergeCell ref="F2:F4"/>
    <mergeCell ref="G3:H3"/>
    <mergeCell ref="I3:J3"/>
    <mergeCell ref="K3:L3"/>
    <mergeCell ref="A2:A4"/>
    <mergeCell ref="B2:D2"/>
    <mergeCell ref="B3:B4"/>
    <mergeCell ref="C3:C4"/>
    <mergeCell ref="D3:D4"/>
    <mergeCell ref="M2:R2"/>
    <mergeCell ref="M3:N3"/>
    <mergeCell ref="O3:P3"/>
    <mergeCell ref="Q3:R3"/>
    <mergeCell ref="G2:L2"/>
  </mergeCells>
  <printOptions horizontalCentered="1"/>
  <pageMargins left="0.31496062992125984" right="0.31496062992125984" top="0.35433070866141736" bottom="0.35433070866141736" header="0" footer="0"/>
  <pageSetup paperSize="9" scale="90" orientation="landscape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основной</vt:lpstr>
      <vt:lpstr>подводящий</vt:lpstr>
      <vt:lpstr>ю25</vt:lpstr>
      <vt:lpstr>юниоры U25</vt:lpstr>
      <vt:lpstr>юниоры</vt:lpstr>
      <vt:lpstr>юноши</vt:lpstr>
      <vt:lpstr>основной!Область_печати</vt:lpstr>
      <vt:lpstr>подводящий!Область_печати</vt:lpstr>
      <vt:lpstr>юниоры!Область_печати</vt:lpstr>
      <vt:lpstr>'юниоры U25'!Область_печати</vt:lpstr>
      <vt:lpstr>юноши!Область_печати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2026-06-07T14:57:50Z</dcterms:modified>
</cp:coreProperties>
</file>